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Gavriluta\Desktop\"/>
    </mc:Choice>
  </mc:AlternateContent>
  <xr:revisionPtr revIDLastSave="0" documentId="13_ncr:1_{645CFBB1-20E9-46E5-9B63-F0ECCE280C09}" xr6:coauthVersionLast="47" xr6:coauthVersionMax="47" xr10:uidLastSave="{00000000-0000-0000-0000-000000000000}"/>
  <bookViews>
    <workbookView xWindow="28680" yWindow="-120" windowWidth="29040" windowHeight="15840" firstSheet="1" activeTab="6" xr2:uid="{00000000-000D-0000-FFFF-FFFF00000000}"/>
  </bookViews>
  <sheets>
    <sheet name="RSP.W11.01-02" sheetId="3" state="hidden" r:id="rId1"/>
    <sheet name="Centralizator" sheetId="7" r:id="rId2"/>
    <sheet name="RSP.W12.01-02" sheetId="2" r:id="rId3"/>
    <sheet name="RSP.W14.01" sheetId="5" r:id="rId4"/>
    <sheet name="RSP.W14.02" sheetId="4" r:id="rId5"/>
    <sheet name="RSP.W14.03" sheetId="1" r:id="rId6"/>
    <sheet name="RSP.W15.01" sheetId="6" r:id="rId7"/>
  </sheets>
  <definedNames>
    <definedName name="_xlnm.Print_Area" localSheetId="6">'RSP.W15.01'!$A$1:$U$32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5" i="1" l="1"/>
  <c r="C16" i="6" l="1"/>
  <c r="C16" i="2" l="1"/>
  <c r="C15" i="6"/>
  <c r="I24" i="1" l="1"/>
  <c r="I28" i="4" l="1"/>
  <c r="I30" i="5" l="1"/>
  <c r="I31" i="5"/>
  <c r="C15" i="4" l="1"/>
  <c r="C16" i="5" l="1"/>
  <c r="I27" i="4" l="1"/>
  <c r="I26" i="4" l="1"/>
  <c r="I26" i="6" l="1"/>
  <c r="I56" i="2" l="1"/>
  <c r="M6" i="2" l="1"/>
  <c r="N6" i="2" s="1"/>
  <c r="O6" i="2" s="1"/>
  <c r="P6" i="2" s="1"/>
  <c r="Q6" i="2" s="1"/>
  <c r="R6" i="2" s="1"/>
  <c r="S6" i="2" s="1"/>
  <c r="T6" i="2" s="1"/>
  <c r="U6" i="2" s="1"/>
  <c r="V6" i="2" s="1"/>
  <c r="C18" i="2" s="1"/>
  <c r="O5" i="1"/>
  <c r="P5" i="1" s="1"/>
  <c r="Q5" i="1" s="1"/>
  <c r="R5" i="1" s="1"/>
  <c r="S5" i="1" s="1"/>
  <c r="T5" i="1" s="1"/>
  <c r="U5" i="1" s="1"/>
  <c r="V5" i="1" s="1"/>
  <c r="C17" i="1" s="1"/>
  <c r="Q5" i="4" l="1"/>
  <c r="R5" i="4" s="1"/>
  <c r="S5" i="4" s="1"/>
  <c r="T5" i="4" s="1"/>
  <c r="U5" i="4" s="1"/>
  <c r="V5" i="4" s="1"/>
  <c r="C17" i="4" s="1"/>
  <c r="I25" i="6" l="1"/>
  <c r="C17" i="2"/>
  <c r="N5" i="6" l="1"/>
  <c r="O5" i="6" s="1"/>
  <c r="P5" i="6" s="1"/>
  <c r="Q5" i="6" s="1"/>
  <c r="R5" i="6" s="1"/>
  <c r="S5" i="6" s="1"/>
  <c r="C17" i="6" s="1"/>
  <c r="Q7" i="7" l="1"/>
  <c r="Q6" i="7"/>
  <c r="Q5" i="7"/>
  <c r="Q3" i="7"/>
  <c r="L7" i="7"/>
  <c r="L6" i="7"/>
  <c r="L5" i="7"/>
  <c r="L4" i="7"/>
  <c r="S5" i="7" l="1"/>
  <c r="K7" i="7" l="1"/>
  <c r="K6" i="7"/>
  <c r="K5" i="7"/>
  <c r="K4" i="7"/>
  <c r="B1" i="7"/>
  <c r="I55" i="2" l="1"/>
  <c r="I54" i="2" l="1"/>
  <c r="S3" i="7" l="1"/>
  <c r="I53" i="2" l="1"/>
  <c r="I25" i="4" l="1"/>
  <c r="S4" i="7" l="1"/>
  <c r="I28" i="5"/>
  <c r="Q6" i="5" l="1"/>
  <c r="R6" i="5" s="1"/>
  <c r="S6" i="5" s="1"/>
  <c r="T6" i="5" s="1"/>
  <c r="U6" i="5" s="1"/>
  <c r="V6" i="5" l="1"/>
  <c r="C18" i="5" s="1"/>
  <c r="Q5" i="3"/>
  <c r="R5" i="3" s="1"/>
  <c r="Q4" i="7" l="1"/>
  <c r="I23" i="6"/>
  <c r="C12" i="6"/>
  <c r="T7" i="6" s="1"/>
  <c r="P7" i="6"/>
  <c r="B1" i="6"/>
  <c r="C13" i="6" s="1"/>
  <c r="M7" i="7" s="1"/>
  <c r="S7" i="7" l="1"/>
  <c r="Q7" i="6"/>
  <c r="R7" i="6"/>
  <c r="O7" i="6"/>
  <c r="I27" i="5"/>
  <c r="I26" i="5"/>
  <c r="C17" i="5"/>
  <c r="C13" i="5"/>
  <c r="V8" i="5" s="1"/>
  <c r="B2" i="5"/>
  <c r="C14" i="5" l="1"/>
  <c r="M4" i="7" s="1"/>
  <c r="L8" i="5"/>
  <c r="O8" i="5"/>
  <c r="S8" i="5"/>
  <c r="W8" i="5"/>
  <c r="P8" i="5"/>
  <c r="T8" i="5"/>
  <c r="M8" i="5"/>
  <c r="Q8" i="5"/>
  <c r="U8" i="5"/>
  <c r="N8" i="5"/>
  <c r="R8" i="5"/>
  <c r="I24" i="4"/>
  <c r="I23" i="4"/>
  <c r="C16" i="4"/>
  <c r="C12" i="4"/>
  <c r="U7" i="4" s="1"/>
  <c r="C5" i="4"/>
  <c r="B1" i="4"/>
  <c r="N7" i="4" l="1"/>
  <c r="O7" i="4"/>
  <c r="C13" i="4"/>
  <c r="M5" i="7" s="1"/>
  <c r="R7" i="4"/>
  <c r="S7" i="4"/>
  <c r="L7" i="4"/>
  <c r="P7" i="4"/>
  <c r="T7" i="4"/>
  <c r="M7" i="4"/>
  <c r="Q7" i="4"/>
  <c r="V7" i="4"/>
  <c r="W7" i="4"/>
  <c r="I27" i="3"/>
  <c r="I26" i="3"/>
  <c r="I25" i="3"/>
  <c r="I24" i="3"/>
  <c r="I23" i="3"/>
  <c r="C15" i="3"/>
  <c r="C16" i="3" s="1"/>
  <c r="C12" i="3"/>
  <c r="P7" i="3" s="1"/>
  <c r="N7" i="3"/>
  <c r="P6" i="3"/>
  <c r="Q4" i="3"/>
  <c r="P4" i="3"/>
  <c r="O4" i="3"/>
  <c r="N4" i="3"/>
  <c r="M4" i="3"/>
  <c r="L4" i="3"/>
  <c r="B1" i="3"/>
  <c r="C13" i="3" s="1"/>
  <c r="M7" i="3" l="1"/>
  <c r="R7" i="3"/>
  <c r="O7" i="3"/>
  <c r="Q7" i="3"/>
  <c r="L7" i="3"/>
  <c r="C13" i="2" l="1"/>
  <c r="W8" i="2" s="1"/>
  <c r="B2" i="2"/>
  <c r="P8" i="2" l="1"/>
  <c r="C14" i="2"/>
  <c r="M3" i="7" s="1"/>
  <c r="T8" i="2"/>
  <c r="L8" i="2"/>
  <c r="V8" i="2"/>
  <c r="M8" i="2"/>
  <c r="Q8" i="2"/>
  <c r="U8" i="2"/>
  <c r="N8" i="2"/>
  <c r="R8" i="2"/>
  <c r="O8" i="2"/>
  <c r="S8" i="2"/>
  <c r="I23" i="1" l="1"/>
  <c r="S6" i="7"/>
  <c r="C12" i="1"/>
  <c r="V7" i="1" s="1"/>
  <c r="B1" i="1"/>
  <c r="C13" i="1" l="1"/>
  <c r="M6" i="7" s="1"/>
  <c r="S7" i="1"/>
  <c r="L7" i="1"/>
  <c r="C16" i="1"/>
  <c r="P7" i="1"/>
  <c r="O7" i="1"/>
  <c r="W7" i="1"/>
  <c r="M7" i="1"/>
  <c r="Q7" i="1"/>
  <c r="U7" i="1"/>
  <c r="N7" i="1"/>
  <c r="R7" i="1"/>
</calcChain>
</file>

<file path=xl/sharedStrings.xml><?xml version="1.0" encoding="utf-8"?>
<sst xmlns="http://schemas.openxmlformats.org/spreadsheetml/2006/main" count="552" uniqueCount="385">
  <si>
    <t>Contractul de lucrări Nr. RSP/W14/03 - Lucrări de reabilitare a drumului R8.1: R8 - Arionești - R14, km 0+000 - km 9+470</t>
  </si>
  <si>
    <t>Programme of Works No.0</t>
  </si>
  <si>
    <t xml:space="preserve">Invitație pentru depunerea ofertelor (data)
</t>
  </si>
  <si>
    <t xml:space="preserve">Harta </t>
  </si>
  <si>
    <r>
      <rPr>
        <b/>
        <sz val="11"/>
        <color theme="1"/>
        <rFont val="Calibri"/>
        <family val="2"/>
        <scheme val="minor"/>
      </rPr>
      <t>Finanțare</t>
    </r>
    <r>
      <rPr>
        <sz val="11"/>
        <color theme="1"/>
        <rFont val="Calibri"/>
        <family val="2"/>
        <scheme val="minor"/>
      </rPr>
      <t xml:space="preserve">
</t>
    </r>
  </si>
  <si>
    <t>Banca Europeană de Reconstrucție și Dezvoltare (BERD)</t>
  </si>
  <si>
    <t>Planned Progress</t>
  </si>
  <si>
    <r>
      <rPr>
        <b/>
        <sz val="11"/>
        <color theme="1"/>
        <rFont val="Calibri"/>
        <family val="2"/>
        <scheme val="minor"/>
      </rPr>
      <t>Lungimea sectorului de drum (km)</t>
    </r>
    <r>
      <rPr>
        <sz val="11"/>
        <color theme="1"/>
        <rFont val="Calibri"/>
        <family val="2"/>
        <scheme val="minor"/>
      </rPr>
      <t xml:space="preserve">
</t>
    </r>
  </si>
  <si>
    <t>Actual Progress</t>
  </si>
  <si>
    <r>
      <rPr>
        <b/>
        <sz val="11"/>
        <color theme="1"/>
        <rFont val="Calibri"/>
        <family val="2"/>
        <scheme val="minor"/>
      </rPr>
      <t>Antreprenor</t>
    </r>
    <r>
      <rPr>
        <sz val="11"/>
        <color theme="1"/>
        <rFont val="Calibri"/>
        <family val="2"/>
        <scheme val="minor"/>
      </rPr>
      <t xml:space="preserve">
</t>
    </r>
  </si>
  <si>
    <t xml:space="preserve">Rutador SRL (Moldova)   </t>
  </si>
  <si>
    <t>Monthly Progress</t>
  </si>
  <si>
    <r>
      <rPr>
        <b/>
        <sz val="11"/>
        <color theme="1"/>
        <rFont val="Calibri"/>
        <family val="2"/>
        <scheme val="minor"/>
      </rPr>
      <t>Inginer (Compania de Supervizare)</t>
    </r>
    <r>
      <rPr>
        <sz val="11"/>
        <color theme="1"/>
        <rFont val="Calibri"/>
        <family val="2"/>
        <scheme val="minor"/>
      </rPr>
      <t xml:space="preserve">
</t>
    </r>
  </si>
  <si>
    <t>IRD Engineering SRL</t>
  </si>
  <si>
    <t>Time Elapsed</t>
  </si>
  <si>
    <r>
      <rPr>
        <b/>
        <sz val="11"/>
        <color theme="1"/>
        <rFont val="Calibri"/>
        <family val="2"/>
        <scheme val="minor"/>
      </rPr>
      <t>Data semnării contractului</t>
    </r>
    <r>
      <rPr>
        <sz val="11"/>
        <color theme="1"/>
        <rFont val="Calibri"/>
        <family val="2"/>
        <scheme val="minor"/>
      </rPr>
      <t xml:space="preserve">
</t>
    </r>
  </si>
  <si>
    <r>
      <rPr>
        <b/>
        <sz val="11"/>
        <color theme="1"/>
        <rFont val="Calibri"/>
        <family val="2"/>
        <scheme val="minor"/>
      </rPr>
      <t>Înștiințarea de începere a lucrărilor</t>
    </r>
    <r>
      <rPr>
        <sz val="11"/>
        <color theme="1"/>
        <rFont val="Calibri"/>
        <family val="2"/>
        <scheme val="minor"/>
      </rPr>
      <t xml:space="preserve">
</t>
    </r>
  </si>
  <si>
    <r>
      <rPr>
        <b/>
        <sz val="11"/>
        <color theme="1"/>
        <rFont val="Calibri"/>
        <family val="2"/>
        <scheme val="minor"/>
      </rPr>
      <t>Durata de execuție a lucrărilor (zile)</t>
    </r>
    <r>
      <rPr>
        <sz val="11"/>
        <color theme="1"/>
        <rFont val="Calibri"/>
        <family val="2"/>
        <scheme val="minor"/>
      </rPr>
      <t xml:space="preserve">
</t>
    </r>
  </si>
  <si>
    <r>
      <rPr>
        <b/>
        <sz val="11"/>
        <color theme="1"/>
        <rFont val="Calibri"/>
        <family val="2"/>
        <scheme val="minor"/>
      </rPr>
      <t>Extensie de timp acordată (zile)</t>
    </r>
    <r>
      <rPr>
        <sz val="11"/>
        <color theme="1"/>
        <rFont val="Calibri"/>
        <family val="2"/>
        <scheme val="minor"/>
      </rPr>
      <t xml:space="preserve">
</t>
    </r>
  </si>
  <si>
    <r>
      <rPr>
        <b/>
        <sz val="11"/>
        <color theme="1"/>
        <rFont val="Calibri"/>
        <family val="2"/>
        <scheme val="minor"/>
      </rPr>
      <t>Termenul de finalizare al lucrărilor</t>
    </r>
    <r>
      <rPr>
        <sz val="11"/>
        <color theme="1"/>
        <rFont val="Calibri"/>
        <family val="2"/>
        <scheme val="minor"/>
      </rPr>
      <t xml:space="preserve">
</t>
    </r>
  </si>
  <si>
    <r>
      <rPr>
        <b/>
        <sz val="11"/>
        <color theme="1"/>
        <rFont val="Calibri"/>
        <family val="2"/>
        <scheme val="minor"/>
      </rPr>
      <t>Lucrari majore raportate în ultimele 2 saptamani:</t>
    </r>
    <r>
      <rPr>
        <sz val="11"/>
        <color theme="1"/>
        <rFont val="Calibri"/>
        <family val="2"/>
        <scheme val="minor"/>
      </rPr>
      <t xml:space="preserve">
</t>
    </r>
  </si>
  <si>
    <t xml:space="preserve">Timp utilizat (%)
</t>
  </si>
  <si>
    <r>
      <rPr>
        <b/>
        <sz val="11"/>
        <color theme="1"/>
        <rFont val="Calibri"/>
        <family val="2"/>
        <scheme val="minor"/>
      </rPr>
      <t>Valoarea de Contract Acceptată (Euro)</t>
    </r>
    <r>
      <rPr>
        <sz val="11"/>
        <color theme="1"/>
        <rFont val="Calibri"/>
        <family val="2"/>
        <scheme val="minor"/>
      </rPr>
      <t xml:space="preserve">
</t>
    </r>
  </si>
  <si>
    <r>
      <rPr>
        <b/>
        <sz val="11"/>
        <color theme="1"/>
        <rFont val="Calibri"/>
        <family val="2"/>
        <scheme val="minor"/>
      </rPr>
      <t>Valoarea achitată până în prezent</t>
    </r>
    <r>
      <rPr>
        <sz val="11"/>
        <color theme="1"/>
        <rFont val="Calibri"/>
        <family val="2"/>
        <scheme val="minor"/>
      </rPr>
      <t xml:space="preserve">
</t>
    </r>
  </si>
  <si>
    <r>
      <rPr>
        <b/>
        <sz val="11"/>
        <color theme="1"/>
        <rFont val="Calibri"/>
        <family val="2"/>
        <scheme val="minor"/>
      </rPr>
      <t>Progresul financiar (%)</t>
    </r>
    <r>
      <rPr>
        <sz val="11"/>
        <color theme="1"/>
        <rFont val="Calibri"/>
        <family val="2"/>
        <scheme val="minor"/>
      </rPr>
      <t xml:space="preserve">
</t>
    </r>
  </si>
  <si>
    <r>
      <rPr>
        <b/>
        <sz val="11"/>
        <color theme="1"/>
        <rFont val="Calibri"/>
        <family val="2"/>
        <scheme val="minor"/>
      </rPr>
      <t>Probleme depistate:</t>
    </r>
    <r>
      <rPr>
        <sz val="11"/>
        <color theme="1"/>
        <rFont val="Calibri"/>
        <family val="2"/>
        <scheme val="minor"/>
      </rPr>
      <t xml:space="preserve">
</t>
    </r>
  </si>
  <si>
    <r>
      <rPr>
        <b/>
        <sz val="11"/>
        <color theme="1"/>
        <rFont val="Calibri"/>
        <family val="2"/>
        <scheme val="minor"/>
      </rPr>
      <t>Progresul fizic (%)</t>
    </r>
    <r>
      <rPr>
        <sz val="11"/>
        <color theme="1"/>
        <rFont val="Calibri"/>
        <family val="2"/>
        <scheme val="minor"/>
      </rPr>
      <t xml:space="preserve">
</t>
    </r>
  </si>
  <si>
    <t xml:space="preserve">Data ultimei sedinte cu Antreprenorul si Inginerul
</t>
  </si>
  <si>
    <t>Săptămâna 1</t>
  </si>
  <si>
    <t>Săptămâna 2</t>
  </si>
  <si>
    <t>Săptămâna 3</t>
  </si>
  <si>
    <t>Săptămâna 4</t>
  </si>
  <si>
    <t>Nr. Certificatului interimar de plată</t>
  </si>
  <si>
    <t xml:space="preserve">Valoarea IPC (Euro)
</t>
  </si>
  <si>
    <t>Demersul Antreprenorului catre Inginer (Nr., Data)</t>
  </si>
  <si>
    <t>Demersul Inginerului catre ASD (Nr., Data)</t>
  </si>
  <si>
    <t>Emis spre receptionare
MIDR</t>
  </si>
  <si>
    <t>Achitarea IPC (data)</t>
  </si>
  <si>
    <t xml:space="preserve">Total zile pentru aprobarea IPC (inclusiv achitarea) </t>
  </si>
  <si>
    <t>Certificatul Interimar de de plată (IPC) Nr.1 - plata în avans</t>
  </si>
  <si>
    <t>Nr. Ordinului de Variatie (OV)</t>
  </si>
  <si>
    <t>Denumirea O.V</t>
  </si>
  <si>
    <t xml:space="preserve">Valoarea
</t>
  </si>
  <si>
    <t>Aprobarea VO (data, demersul)
Approval (date and letter)</t>
  </si>
  <si>
    <t>VO Nr.</t>
  </si>
  <si>
    <t>-</t>
  </si>
  <si>
    <t>Contractul de lucrări Nr. RSP/W12/01-02: Rehabilitation of R34 Hîncești - Leova - Cahul - Giurgiulești; Lot 1 : km 0+000 - km 42+200, Lot 2 : km 42+200 - km 83+000.</t>
  </si>
  <si>
    <t>Programme of Works No.05</t>
  </si>
  <si>
    <r>
      <rPr>
        <b/>
        <sz val="11"/>
        <color theme="1"/>
        <rFont val="Calibri"/>
        <family val="2"/>
        <scheme val="minor"/>
      </rPr>
      <t xml:space="preserve">Invitație pentru depunerea ofertelor (data)
</t>
    </r>
    <r>
      <rPr>
        <sz val="11"/>
        <color theme="1"/>
        <rFont val="Calibri"/>
        <family val="2"/>
        <scheme val="minor"/>
      </rPr>
      <t>Invitation to tender (date)</t>
    </r>
  </si>
  <si>
    <t>30.07.2019</t>
  </si>
  <si>
    <t xml:space="preserve">Harta cu sectoarele în lucru </t>
  </si>
  <si>
    <r>
      <rPr>
        <b/>
        <sz val="11"/>
        <color theme="1"/>
        <rFont val="Calibri"/>
        <family val="2"/>
        <scheme val="minor"/>
      </rPr>
      <t>Finanțare</t>
    </r>
    <r>
      <rPr>
        <sz val="11"/>
        <color theme="1"/>
        <rFont val="Calibri"/>
        <family val="2"/>
        <scheme val="minor"/>
      </rPr>
      <t xml:space="preserve">
Funding</t>
    </r>
  </si>
  <si>
    <t>European Bank for Reconstruction and Development (EBRD),                                 Loan Agreement N° 45094 dated 28 June 2013</t>
  </si>
  <si>
    <r>
      <rPr>
        <b/>
        <sz val="11"/>
        <color theme="1"/>
        <rFont val="Calibri"/>
        <family val="2"/>
        <scheme val="minor"/>
      </rPr>
      <t>Lungimea sectorului de drum (km)</t>
    </r>
    <r>
      <rPr>
        <sz val="11"/>
        <color theme="1"/>
        <rFont val="Calibri"/>
        <family val="2"/>
        <scheme val="minor"/>
      </rPr>
      <t xml:space="preserve">
The length of the road sector (km)</t>
    </r>
  </si>
  <si>
    <t xml:space="preserve">83,0 km </t>
  </si>
  <si>
    <r>
      <rPr>
        <b/>
        <sz val="11"/>
        <color theme="1"/>
        <rFont val="Calibri"/>
        <family val="2"/>
        <scheme val="minor"/>
      </rPr>
      <t>Antreprenor</t>
    </r>
    <r>
      <rPr>
        <sz val="11"/>
        <color theme="1"/>
        <rFont val="Calibri"/>
        <family val="2"/>
        <scheme val="minor"/>
      </rPr>
      <t xml:space="preserve">
Contractor</t>
    </r>
  </si>
  <si>
    <t>OZKA Insaat  A.S. (Turkey)</t>
  </si>
  <si>
    <r>
      <rPr>
        <b/>
        <sz val="11"/>
        <color theme="1"/>
        <rFont val="Calibri"/>
        <family val="2"/>
        <scheme val="minor"/>
      </rPr>
      <t>Inginer (Compania de Supervizare)</t>
    </r>
    <r>
      <rPr>
        <sz val="11"/>
        <color theme="1"/>
        <rFont val="Calibri"/>
        <family val="2"/>
        <scheme val="minor"/>
      </rPr>
      <t xml:space="preserve">
Engineer</t>
    </r>
  </si>
  <si>
    <t>IRD Engineering S.R.L (Italy) in association with ICT Intecontinental Consultants and Technocrats Pvt. Ltd (India)</t>
  </si>
  <si>
    <r>
      <rPr>
        <b/>
        <sz val="11"/>
        <color theme="1"/>
        <rFont val="Calibri"/>
        <family val="2"/>
        <scheme val="minor"/>
      </rPr>
      <t>Data semnării contractului</t>
    </r>
    <r>
      <rPr>
        <sz val="11"/>
        <color theme="1"/>
        <rFont val="Calibri"/>
        <family val="2"/>
        <scheme val="minor"/>
      </rPr>
      <t xml:space="preserve">
Date of signing the contract</t>
    </r>
  </si>
  <si>
    <r>
      <rPr>
        <b/>
        <sz val="11"/>
        <color theme="1"/>
        <rFont val="Calibri"/>
        <family val="2"/>
        <scheme val="minor"/>
      </rPr>
      <t>Înștiințarea de începere a lucrărilor</t>
    </r>
    <r>
      <rPr>
        <sz val="11"/>
        <color theme="1"/>
        <rFont val="Calibri"/>
        <family val="2"/>
        <scheme val="minor"/>
      </rPr>
      <t xml:space="preserve">
Commencement date</t>
    </r>
  </si>
  <si>
    <r>
      <rPr>
        <b/>
        <sz val="11"/>
        <color theme="1"/>
        <rFont val="Calibri"/>
        <family val="2"/>
        <scheme val="minor"/>
      </rPr>
      <t>Durata de execuție a lucrărilor (zile)</t>
    </r>
    <r>
      <rPr>
        <sz val="11"/>
        <color theme="1"/>
        <rFont val="Calibri"/>
        <family val="2"/>
        <scheme val="minor"/>
      </rPr>
      <t xml:space="preserve">
Period of the works days)</t>
    </r>
  </si>
  <si>
    <r>
      <rPr>
        <b/>
        <sz val="11"/>
        <color theme="1"/>
        <rFont val="Calibri"/>
        <family val="2"/>
        <scheme val="minor"/>
      </rPr>
      <t>Extensie de timp acordată (zile)</t>
    </r>
    <r>
      <rPr>
        <sz val="11"/>
        <color theme="1"/>
        <rFont val="Calibri"/>
        <family val="2"/>
        <scheme val="minor"/>
      </rPr>
      <t xml:space="preserve">
Extension of time (days)</t>
    </r>
  </si>
  <si>
    <r>
      <rPr>
        <b/>
        <sz val="11"/>
        <color theme="1"/>
        <rFont val="Calibri"/>
        <family val="2"/>
        <scheme val="minor"/>
      </rPr>
      <t>Termenul de finalizare al lucrărilor</t>
    </r>
    <r>
      <rPr>
        <sz val="11"/>
        <color theme="1"/>
        <rFont val="Calibri"/>
        <family val="2"/>
        <scheme val="minor"/>
      </rPr>
      <t xml:space="preserve">
The deadline for the completion of the works</t>
    </r>
  </si>
  <si>
    <r>
      <t xml:space="preserve">Timp utilizat (%)
</t>
    </r>
    <r>
      <rPr>
        <sz val="11"/>
        <color theme="1"/>
        <rFont val="Calibri"/>
        <family val="2"/>
        <scheme val="minor"/>
      </rPr>
      <t>Time used (%)</t>
    </r>
  </si>
  <si>
    <r>
      <rPr>
        <b/>
        <sz val="11"/>
        <color theme="1"/>
        <rFont val="Calibri"/>
        <family val="2"/>
        <scheme val="minor"/>
      </rPr>
      <t>Valoarea de Contract Acceptată (Euro)</t>
    </r>
    <r>
      <rPr>
        <sz val="11"/>
        <color theme="1"/>
        <rFont val="Calibri"/>
        <family val="2"/>
        <scheme val="minor"/>
      </rPr>
      <t xml:space="preserve">
Accepted Contract Value (EUR)</t>
    </r>
  </si>
  <si>
    <r>
      <rPr>
        <b/>
        <sz val="11"/>
        <color theme="1"/>
        <rFont val="Calibri"/>
        <family val="2"/>
        <scheme val="minor"/>
      </rPr>
      <t>Valoarea achitată până în prezent (Euro)</t>
    </r>
    <r>
      <rPr>
        <sz val="11"/>
        <color theme="1"/>
        <rFont val="Calibri"/>
        <family val="2"/>
        <scheme val="minor"/>
      </rPr>
      <t xml:space="preserve">
Accepted Contract Value (EUR)</t>
    </r>
  </si>
  <si>
    <r>
      <rPr>
        <b/>
        <sz val="11"/>
        <color theme="1"/>
        <rFont val="Calibri"/>
        <family val="2"/>
        <scheme val="minor"/>
      </rPr>
      <t>Progresul financiar (%)</t>
    </r>
    <r>
      <rPr>
        <sz val="11"/>
        <color theme="1"/>
        <rFont val="Calibri"/>
        <family val="2"/>
        <scheme val="minor"/>
      </rPr>
      <t xml:space="preserve">
Financial progress (%)</t>
    </r>
  </si>
  <si>
    <r>
      <rPr>
        <b/>
        <sz val="11"/>
        <color theme="1"/>
        <rFont val="Calibri"/>
        <family val="2"/>
        <scheme val="minor"/>
      </rPr>
      <t>Probleme depistate</t>
    </r>
    <r>
      <rPr>
        <sz val="11"/>
        <color theme="1"/>
        <rFont val="Calibri"/>
        <family val="2"/>
        <scheme val="minor"/>
      </rPr>
      <t xml:space="preserve">
Problems occurred</t>
    </r>
  </si>
  <si>
    <r>
      <rPr>
        <b/>
        <sz val="11"/>
        <color theme="1"/>
        <rFont val="Calibri"/>
        <family val="2"/>
        <scheme val="minor"/>
      </rPr>
      <t>Progresul fizic (%)</t>
    </r>
    <r>
      <rPr>
        <sz val="11"/>
        <color theme="1"/>
        <rFont val="Calibri"/>
        <family val="2"/>
        <scheme val="minor"/>
      </rPr>
      <t xml:space="preserve">
Physical progress (%)</t>
    </r>
  </si>
  <si>
    <r>
      <t xml:space="preserve">Data ultimei sedinte cu Antreprenorul si Inginerul
</t>
    </r>
    <r>
      <rPr>
        <sz val="11"/>
        <color theme="1"/>
        <rFont val="Calibri"/>
        <family val="2"/>
        <scheme val="minor"/>
      </rPr>
      <t>The date of the last meeting with the Contractor and the Engineer</t>
    </r>
  </si>
  <si>
    <t>Săptămîna 1</t>
  </si>
  <si>
    <t>Săptămîna 2</t>
  </si>
  <si>
    <t>Săptămîna 3</t>
  </si>
  <si>
    <t>Săptămîna 4</t>
  </si>
  <si>
    <r>
      <rPr>
        <b/>
        <sz val="11"/>
        <color theme="1"/>
        <rFont val="Calibri"/>
        <family val="2"/>
        <scheme val="minor"/>
      </rPr>
      <t>Certificatul Interimar de de plată (CIP) Nr.1</t>
    </r>
    <r>
      <rPr>
        <sz val="11"/>
        <color theme="1"/>
        <rFont val="Calibri"/>
        <family val="2"/>
        <scheme val="minor"/>
      </rPr>
      <t xml:space="preserve">
Interim Payment Certificate (IPC) No.1(avans 1)</t>
    </r>
  </si>
  <si>
    <t xml:space="preserve">Suma in Euro </t>
  </si>
  <si>
    <t>Achitarea CIP (data)</t>
  </si>
  <si>
    <t xml:space="preserve">Total zile pentru achitare CIP </t>
  </si>
  <si>
    <t>27.03.20</t>
  </si>
  <si>
    <t>21.04.20</t>
  </si>
  <si>
    <r>
      <rPr>
        <b/>
        <sz val="11"/>
        <color theme="1"/>
        <rFont val="Calibri"/>
        <family val="2"/>
        <scheme val="minor"/>
      </rPr>
      <t>Certificatul Interimar de de plată (CIP) Nr.2</t>
    </r>
    <r>
      <rPr>
        <sz val="11"/>
        <color theme="1"/>
        <rFont val="Calibri"/>
        <family val="2"/>
        <scheme val="minor"/>
      </rPr>
      <t xml:space="preserve">
Interim Payment Certificate (IPC) No.2 (avans 1)</t>
    </r>
  </si>
  <si>
    <t>23.12.2020</t>
  </si>
  <si>
    <t>23.12.20</t>
  </si>
  <si>
    <t>21.06.21</t>
  </si>
  <si>
    <r>
      <rPr>
        <b/>
        <sz val="11"/>
        <color theme="1"/>
        <rFont val="Calibri"/>
        <family val="2"/>
        <scheme val="minor"/>
      </rPr>
      <t>Certificatul Interimar de de plată (CIP) Nr.3</t>
    </r>
    <r>
      <rPr>
        <sz val="11"/>
        <color theme="1"/>
        <rFont val="Calibri"/>
        <family val="2"/>
        <scheme val="minor"/>
      </rPr>
      <t xml:space="preserve">
Interim Payment Certificate (IPC) No.3</t>
    </r>
  </si>
  <si>
    <t>26.05.21</t>
  </si>
  <si>
    <t>11.06.21</t>
  </si>
  <si>
    <t>28.06.21</t>
  </si>
  <si>
    <t>02.08.21</t>
  </si>
  <si>
    <r>
      <rPr>
        <b/>
        <sz val="11"/>
        <color theme="1"/>
        <rFont val="Calibri"/>
        <family val="2"/>
        <scheme val="minor"/>
      </rPr>
      <t>Certificatul Interimar de de plată (CIP) Nr.4</t>
    </r>
    <r>
      <rPr>
        <sz val="11"/>
        <color theme="1"/>
        <rFont val="Calibri"/>
        <family val="2"/>
        <scheme val="minor"/>
      </rPr>
      <t xml:space="preserve">
Interim Payment Certificate (IPC) No.4</t>
    </r>
  </si>
  <si>
    <t>09.07.21</t>
  </si>
  <si>
    <t>05.08.21</t>
  </si>
  <si>
    <t>15.09.21</t>
  </si>
  <si>
    <t>13.10.2021</t>
  </si>
  <si>
    <r>
      <rPr>
        <b/>
        <sz val="11"/>
        <color theme="1"/>
        <rFont val="Calibri"/>
        <family val="2"/>
        <scheme val="minor"/>
      </rPr>
      <t>Certificatul Interimar de de plată (CIP) Nr.5</t>
    </r>
    <r>
      <rPr>
        <sz val="11"/>
        <color theme="1"/>
        <rFont val="Calibri"/>
        <family val="2"/>
        <scheme val="minor"/>
      </rPr>
      <t xml:space="preserve">
Interim Payment Certificate (IPC) No.5</t>
    </r>
  </si>
  <si>
    <t>06.10.21</t>
  </si>
  <si>
    <t>29.10.21</t>
  </si>
  <si>
    <t>11.11.21</t>
  </si>
  <si>
    <t>02.12.21</t>
  </si>
  <si>
    <r>
      <rPr>
        <b/>
        <sz val="11"/>
        <color theme="1"/>
        <rFont val="Calibri"/>
        <family val="2"/>
        <scheme val="minor"/>
      </rPr>
      <t>Certificatul Interimar de de plată (CIP) Nr.6</t>
    </r>
    <r>
      <rPr>
        <sz val="11"/>
        <color theme="1"/>
        <rFont val="Calibri"/>
        <family val="2"/>
        <scheme val="minor"/>
      </rPr>
      <t xml:space="preserve">
Interim Payment Certificate (IPC) No.6</t>
    </r>
  </si>
  <si>
    <t>16.11.21</t>
  </si>
  <si>
    <t>03.12.21</t>
  </si>
  <si>
    <t>06.12.21</t>
  </si>
  <si>
    <t>22.12.21</t>
  </si>
  <si>
    <r>
      <rPr>
        <b/>
        <sz val="11"/>
        <color theme="1"/>
        <rFont val="Calibri"/>
        <family val="2"/>
        <scheme val="minor"/>
      </rPr>
      <t>Certificatul Interimar de de plată (CIP) Nr.7</t>
    </r>
    <r>
      <rPr>
        <sz val="11"/>
        <color theme="1"/>
        <rFont val="Calibri"/>
        <family val="2"/>
        <scheme val="minor"/>
      </rPr>
      <t xml:space="preserve">
Interim Payment Certificate (IPC) No.7</t>
    </r>
  </si>
  <si>
    <t>07.12.21</t>
  </si>
  <si>
    <r>
      <rPr>
        <b/>
        <sz val="11"/>
        <color theme="1"/>
        <rFont val="Calibri"/>
        <family val="2"/>
        <scheme val="minor"/>
      </rPr>
      <t>Certificatul Interimar de de plată (CIP) Nr.8</t>
    </r>
    <r>
      <rPr>
        <sz val="11"/>
        <color theme="1"/>
        <rFont val="Calibri"/>
        <family val="2"/>
        <scheme val="minor"/>
      </rPr>
      <t xml:space="preserve">
Interim Payment Certificate (IPC) No.8</t>
    </r>
  </si>
  <si>
    <t>06.01.22</t>
  </si>
  <si>
    <t>02.02.2022</t>
  </si>
  <si>
    <t>14.02.22</t>
  </si>
  <si>
    <t>07.03.22</t>
  </si>
  <si>
    <r>
      <rPr>
        <b/>
        <sz val="11"/>
        <color theme="1"/>
        <rFont val="Calibri"/>
        <family val="2"/>
        <scheme val="minor"/>
      </rPr>
      <t>Certificatul Interimar de de plată (CIP) Nr.9</t>
    </r>
    <r>
      <rPr>
        <sz val="11"/>
        <color theme="1"/>
        <rFont val="Calibri"/>
        <family val="2"/>
        <scheme val="minor"/>
      </rPr>
      <t xml:space="preserve">
Interim Payment Certificate (IPC) No.9</t>
    </r>
  </si>
  <si>
    <t>04.03.22</t>
  </si>
  <si>
    <t>31.03.22</t>
  </si>
  <si>
    <t>12.04.22</t>
  </si>
  <si>
    <t>23.05.22</t>
  </si>
  <si>
    <r>
      <rPr>
        <b/>
        <sz val="11"/>
        <color theme="1"/>
        <rFont val="Calibri"/>
        <family val="2"/>
        <scheme val="minor"/>
      </rPr>
      <t>Certificatul Interimar de de plată (CIP) Nr. 10</t>
    </r>
    <r>
      <rPr>
        <sz val="11"/>
        <color theme="1"/>
        <rFont val="Calibri"/>
        <family val="2"/>
        <scheme val="minor"/>
      </rPr>
      <t xml:space="preserve">
Interim Payment Certificate (IPC) No. 10</t>
    </r>
  </si>
  <si>
    <t>05.04.22</t>
  </si>
  <si>
    <t>29.04.22</t>
  </si>
  <si>
    <t>06.05.22</t>
  </si>
  <si>
    <t>25.05.22</t>
  </si>
  <si>
    <r>
      <rPr>
        <b/>
        <sz val="11"/>
        <color theme="1"/>
        <rFont val="Calibri"/>
        <family val="2"/>
        <scheme val="minor"/>
      </rPr>
      <t>Certificatul Interimar de de plată (CIP) Nr. 11</t>
    </r>
    <r>
      <rPr>
        <sz val="11"/>
        <color theme="1"/>
        <rFont val="Calibri"/>
        <family val="2"/>
        <scheme val="minor"/>
      </rPr>
      <t xml:space="preserve">
Interim Payment Certificate (IPC) No. 11</t>
    </r>
  </si>
  <si>
    <t>03.06.22</t>
  </si>
  <si>
    <t>28.06.22</t>
  </si>
  <si>
    <t>01.07.22</t>
  </si>
  <si>
    <t>29.07.22</t>
  </si>
  <si>
    <r>
      <rPr>
        <b/>
        <sz val="11"/>
        <color theme="1"/>
        <rFont val="Calibri"/>
        <family val="2"/>
        <scheme val="minor"/>
      </rPr>
      <t>Certificatul Interimar de de plată (CIP) Nr.12</t>
    </r>
    <r>
      <rPr>
        <sz val="11"/>
        <color theme="1"/>
        <rFont val="Calibri"/>
        <family val="2"/>
        <scheme val="minor"/>
      </rPr>
      <t xml:space="preserve">
Interim Payment Certificate (IPC) No.12</t>
    </r>
  </si>
  <si>
    <t>15.07.22</t>
  </si>
  <si>
    <t>25.07.22</t>
  </si>
  <si>
    <t>28.07.22</t>
  </si>
  <si>
    <t>09.08.22</t>
  </si>
  <si>
    <r>
      <rPr>
        <b/>
        <sz val="11"/>
        <color theme="1"/>
        <rFont val="Calibri"/>
        <family val="2"/>
        <scheme val="minor"/>
      </rPr>
      <t>Certificatul Interimar de de plată (CIP) Nr.13</t>
    </r>
    <r>
      <rPr>
        <sz val="11"/>
        <color theme="1"/>
        <rFont val="Calibri"/>
        <family val="2"/>
        <scheme val="minor"/>
      </rPr>
      <t xml:space="preserve">
Interim Payment Certificate (IPC) No.13</t>
    </r>
  </si>
  <si>
    <t>05.08.22</t>
  </si>
  <si>
    <t>02.09.22</t>
  </si>
  <si>
    <t>08.09.22</t>
  </si>
  <si>
    <t>27.09.2022</t>
  </si>
  <si>
    <r>
      <rPr>
        <b/>
        <sz val="11"/>
        <color theme="1"/>
        <rFont val="Calibri"/>
        <family val="2"/>
        <scheme val="minor"/>
      </rPr>
      <t>Certificatul Interimar de de plată (CIP) Nr.14</t>
    </r>
    <r>
      <rPr>
        <sz val="11"/>
        <color theme="1"/>
        <rFont val="Calibri"/>
        <family val="2"/>
        <scheme val="minor"/>
      </rPr>
      <t xml:space="preserve">
Interim Payment Certificate (IPC) No.14</t>
    </r>
  </si>
  <si>
    <t>07.10.22</t>
  </si>
  <si>
    <t>24.10.22</t>
  </si>
  <si>
    <t>28.10.22</t>
  </si>
  <si>
    <t>10.11.22</t>
  </si>
  <si>
    <r>
      <rPr>
        <b/>
        <sz val="11"/>
        <color theme="1"/>
        <rFont val="Calibri"/>
        <family val="2"/>
        <scheme val="minor"/>
      </rPr>
      <t>Certificatul Interimar de de plată (CIP) Nr.15</t>
    </r>
    <r>
      <rPr>
        <sz val="11"/>
        <color theme="1"/>
        <rFont val="Calibri"/>
        <family val="2"/>
        <scheme val="minor"/>
      </rPr>
      <t xml:space="preserve">
Interim Payment Certificate (IPC) No.15</t>
    </r>
  </si>
  <si>
    <t>15.11.22</t>
  </si>
  <si>
    <t>30.11.22</t>
  </si>
  <si>
    <t>07.12.22</t>
  </si>
  <si>
    <t>16.12.22</t>
  </si>
  <si>
    <r>
      <rPr>
        <b/>
        <sz val="11"/>
        <color theme="1"/>
        <rFont val="Calibri"/>
        <family val="2"/>
        <scheme val="minor"/>
      </rPr>
      <t>Certificatul Interimar de de plată (CIP) Nr.16</t>
    </r>
    <r>
      <rPr>
        <sz val="11"/>
        <color theme="1"/>
        <rFont val="Calibri"/>
        <family val="2"/>
        <scheme val="minor"/>
      </rPr>
      <t xml:space="preserve">
Interim Payment Certificate (IPC) No.16</t>
    </r>
  </si>
  <si>
    <t>05.12.22</t>
  </si>
  <si>
    <t>08.12.22</t>
  </si>
  <si>
    <t>09.12.22</t>
  </si>
  <si>
    <t>21.12.22</t>
  </si>
  <si>
    <r>
      <rPr>
        <b/>
        <sz val="11"/>
        <color theme="1"/>
        <rFont val="Calibri"/>
        <family val="2"/>
        <scheme val="minor"/>
      </rPr>
      <t>Certificatul Interimar de de plată (CIP) Nr.17</t>
    </r>
    <r>
      <rPr>
        <sz val="11"/>
        <color theme="1"/>
        <rFont val="Calibri"/>
        <family val="2"/>
        <scheme val="minor"/>
      </rPr>
      <t xml:space="preserve">
Interim Payment Certificate (IPC) No.17</t>
    </r>
  </si>
  <si>
    <t>13.01-23</t>
  </si>
  <si>
    <t>09.02.23</t>
  </si>
  <si>
    <t>21.02.23</t>
  </si>
  <si>
    <t>22.03.2023</t>
  </si>
  <si>
    <r>
      <rPr>
        <b/>
        <sz val="11"/>
        <color theme="1"/>
        <rFont val="Calibri"/>
        <family val="2"/>
        <scheme val="minor"/>
      </rPr>
      <t>Certificatul Interimar de de plată (CIP) Nr.18</t>
    </r>
    <r>
      <rPr>
        <sz val="11"/>
        <color theme="1"/>
        <rFont val="Calibri"/>
        <family val="2"/>
        <scheme val="minor"/>
      </rPr>
      <t xml:space="preserve">
Interim Payment Certificate (IPC) No.18</t>
    </r>
  </si>
  <si>
    <t>21.02.2023</t>
  </si>
  <si>
    <t>20.03.2023</t>
  </si>
  <si>
    <t>23.03.23</t>
  </si>
  <si>
    <t>14.04.2023</t>
  </si>
  <si>
    <r>
      <rPr>
        <b/>
        <sz val="11"/>
        <color theme="1"/>
        <rFont val="Calibri"/>
        <family val="2"/>
        <scheme val="minor"/>
      </rPr>
      <t>Certificatul Interimar de de plată (CIP) Nr.19</t>
    </r>
    <r>
      <rPr>
        <sz val="11"/>
        <color theme="1"/>
        <rFont val="Calibri"/>
        <family val="2"/>
        <scheme val="minor"/>
      </rPr>
      <t xml:space="preserve">
Interim Payment Certificate (IPC) No.19</t>
    </r>
  </si>
  <si>
    <t>24.03.23</t>
  </si>
  <si>
    <t>13.04.2023</t>
  </si>
  <si>
    <t>25.04.2023</t>
  </si>
  <si>
    <t>23.05.2023</t>
  </si>
  <si>
    <r>
      <rPr>
        <b/>
        <sz val="11"/>
        <color theme="1"/>
        <rFont val="Calibri"/>
        <family val="2"/>
        <scheme val="minor"/>
      </rPr>
      <t>Certificatul Interimar de de plată (CIP) Nr.20</t>
    </r>
    <r>
      <rPr>
        <sz val="11"/>
        <color theme="1"/>
        <rFont val="Calibri"/>
        <family val="2"/>
        <scheme val="minor"/>
      </rPr>
      <t xml:space="preserve">
Interim Payment Certificate (IPC) No.20</t>
    </r>
  </si>
  <si>
    <t xml:space="preserve"> 19.04.2023</t>
  </si>
  <si>
    <t>27.04.2023</t>
  </si>
  <si>
    <t>04.05.2023</t>
  </si>
  <si>
    <t>17.05.2023</t>
  </si>
  <si>
    <r>
      <rPr>
        <b/>
        <sz val="11"/>
        <color theme="1"/>
        <rFont val="Calibri"/>
        <family val="2"/>
        <scheme val="minor"/>
      </rPr>
      <t>Certificatul Interimar de de plată (CIP) Nr.21</t>
    </r>
    <r>
      <rPr>
        <sz val="11"/>
        <color theme="1"/>
        <rFont val="Calibri"/>
        <family val="2"/>
        <scheme val="minor"/>
      </rPr>
      <t xml:space="preserve">
Interim Payment Certificate (IPC) No.21</t>
    </r>
  </si>
  <si>
    <t>11.05.2023</t>
  </si>
  <si>
    <t>29.05.2021</t>
  </si>
  <si>
    <t>05.06.23</t>
  </si>
  <si>
    <t>14.07.2023</t>
  </si>
  <si>
    <r>
      <rPr>
        <b/>
        <sz val="11"/>
        <color theme="1"/>
        <rFont val="Calibri"/>
        <family val="2"/>
        <scheme val="minor"/>
      </rPr>
      <t>Certificatul Interimar de de plată (CIP) Nr.22</t>
    </r>
    <r>
      <rPr>
        <sz val="11"/>
        <color theme="1"/>
        <rFont val="Calibri"/>
        <family val="2"/>
        <scheme val="minor"/>
      </rPr>
      <t xml:space="preserve">
Interim Payment Certificate (IPC) No.22</t>
    </r>
  </si>
  <si>
    <t>26.06.2023</t>
  </si>
  <si>
    <t>14.08.2022</t>
  </si>
  <si>
    <t>17.08.2023</t>
  </si>
  <si>
    <t>29.08.2023</t>
  </si>
  <si>
    <r>
      <rPr>
        <b/>
        <sz val="11"/>
        <color theme="1"/>
        <rFont val="Calibri"/>
        <family val="2"/>
        <scheme val="minor"/>
      </rPr>
      <t>Certificatul Interimar de de plată (CIP) Nr.23</t>
    </r>
    <r>
      <rPr>
        <sz val="11"/>
        <color theme="1"/>
        <rFont val="Calibri"/>
        <family val="2"/>
        <scheme val="minor"/>
      </rPr>
      <t xml:space="preserve">
Interim Payment Certificate (IPC) No.23</t>
    </r>
  </si>
  <si>
    <r>
      <rPr>
        <b/>
        <sz val="11"/>
        <color theme="1"/>
        <rFont val="Calibri"/>
        <family val="2"/>
        <scheme val="minor"/>
      </rPr>
      <t>Certificatul Interimar de de plată (CIP) Nr.24</t>
    </r>
    <r>
      <rPr>
        <sz val="11"/>
        <color theme="1"/>
        <rFont val="Calibri"/>
        <family val="2"/>
        <scheme val="minor"/>
      </rPr>
      <t xml:space="preserve">
Interim Payment Certificate (IPC) No.24</t>
    </r>
  </si>
  <si>
    <r>
      <rPr>
        <b/>
        <sz val="11"/>
        <color theme="1"/>
        <rFont val="Calibri"/>
        <family val="2"/>
        <scheme val="minor"/>
      </rPr>
      <t>Certificatul Interimar de de plată (CIP) Nr.25</t>
    </r>
    <r>
      <rPr>
        <sz val="11"/>
        <color theme="1"/>
        <rFont val="Calibri"/>
        <family val="2"/>
        <scheme val="minor"/>
      </rPr>
      <t xml:space="preserve">
Interim Payment Certificate (IPC) No.25</t>
    </r>
  </si>
  <si>
    <t>1,016,522.77</t>
  </si>
  <si>
    <r>
      <rPr>
        <b/>
        <sz val="11"/>
        <color theme="1"/>
        <rFont val="Calibri"/>
        <family val="2"/>
        <scheme val="minor"/>
      </rPr>
      <t>Certificatul Interimar de de plată (CIP) Nr.26</t>
    </r>
    <r>
      <rPr>
        <sz val="11"/>
        <color theme="1"/>
        <rFont val="Calibri"/>
        <family val="2"/>
        <scheme val="minor"/>
      </rPr>
      <t xml:space="preserve">
Interim Payment Certificate (IPC) No.26</t>
    </r>
    <r>
      <rPr>
        <sz val="11"/>
        <color theme="1"/>
        <rFont val="Calibri"/>
        <family val="2"/>
        <scheme val="minor"/>
      </rPr>
      <t/>
    </r>
  </si>
  <si>
    <r>
      <rPr>
        <b/>
        <sz val="11"/>
        <color theme="1"/>
        <rFont val="Calibri"/>
        <family val="2"/>
        <scheme val="minor"/>
      </rPr>
      <t>Certificatul Interimar de de plată (CIP) Nr.27</t>
    </r>
    <r>
      <rPr>
        <sz val="11"/>
        <color theme="1"/>
        <rFont val="Calibri"/>
        <family val="2"/>
        <scheme val="minor"/>
      </rPr>
      <t xml:space="preserve">
Interim Payment Certificate (IPC) No.27</t>
    </r>
  </si>
  <si>
    <r>
      <rPr>
        <b/>
        <sz val="11"/>
        <color theme="1"/>
        <rFont val="Calibri"/>
        <family val="2"/>
        <scheme val="minor"/>
      </rPr>
      <t>Certificatul Interimar de de plată (CIP) Nr.28</t>
    </r>
    <r>
      <rPr>
        <sz val="11"/>
        <color theme="1"/>
        <rFont val="Calibri"/>
        <family val="2"/>
        <scheme val="minor"/>
      </rPr>
      <t xml:space="preserve">
Interim Payment Certificate (IPC) No.28</t>
    </r>
  </si>
  <si>
    <t>526,594.72</t>
  </si>
  <si>
    <r>
      <rPr>
        <b/>
        <sz val="11"/>
        <color theme="1"/>
        <rFont val="Calibri"/>
        <family val="2"/>
        <scheme val="minor"/>
      </rPr>
      <t>Certificatul Interimar de de plată (CIP) Nr.29</t>
    </r>
    <r>
      <rPr>
        <sz val="11"/>
        <color theme="1"/>
        <rFont val="Calibri"/>
        <family val="2"/>
        <scheme val="minor"/>
      </rPr>
      <t xml:space="preserve">
Interim Payment Certificate (IPC) No.29</t>
    </r>
  </si>
  <si>
    <r>
      <rPr>
        <b/>
        <sz val="11"/>
        <color theme="1"/>
        <rFont val="Calibri"/>
        <family val="2"/>
        <scheme val="minor"/>
      </rPr>
      <t>Certificatul Interimar de de plată (CIP) Nr.30</t>
    </r>
    <r>
      <rPr>
        <sz val="11"/>
        <color theme="1"/>
        <rFont val="Calibri"/>
        <family val="2"/>
        <scheme val="minor"/>
      </rPr>
      <t xml:space="preserve">
Interim Payment Certificate (IPC) No.30</t>
    </r>
  </si>
  <si>
    <r>
      <rPr>
        <b/>
        <sz val="11"/>
        <color theme="1"/>
        <rFont val="Calibri"/>
        <family val="2"/>
        <scheme val="minor"/>
      </rPr>
      <t>Certificatul Interimar de de plată (CIP) Nr.31</t>
    </r>
    <r>
      <rPr>
        <sz val="11"/>
        <color theme="1"/>
        <rFont val="Calibri"/>
        <family val="2"/>
        <scheme val="minor"/>
      </rPr>
      <t xml:space="preserve">
Interim Payment Certificate (IPC) No.31</t>
    </r>
  </si>
  <si>
    <r>
      <rPr>
        <b/>
        <sz val="11"/>
        <color theme="1"/>
        <rFont val="Calibri"/>
        <family val="2"/>
        <scheme val="minor"/>
      </rPr>
      <t>Ordin de Variatie (OV) Nr.</t>
    </r>
    <r>
      <rPr>
        <sz val="11"/>
        <color theme="1"/>
        <rFont val="Calibri"/>
        <family val="2"/>
        <scheme val="minor"/>
      </rPr>
      <t xml:space="preserve">
Variation Order (VO) </t>
    </r>
  </si>
  <si>
    <t xml:space="preserve">Valoarea
Value </t>
  </si>
  <si>
    <t>Lucrari raportate</t>
  </si>
  <si>
    <t xml:space="preserve"> Contractul de lucrări Nr. RSP/W11/01/02 Lucrări de reabilitare a drumului R6 Lot1 (strada Independenței or. Sîngerei)</t>
  </si>
  <si>
    <r>
      <t>Invitație pentru depunerea ofertelor (data)</t>
    </r>
    <r>
      <rPr>
        <sz val="11"/>
        <color theme="1"/>
        <rFont val="Calibri"/>
        <family val="2"/>
        <scheme val="minor"/>
      </rPr>
      <t xml:space="preserve"> Invitation to tender (date)</t>
    </r>
    <r>
      <rPr>
        <b/>
        <sz val="11"/>
        <color theme="1"/>
        <rFont val="Calibri"/>
        <family val="2"/>
        <scheme val="minor"/>
      </rPr>
      <t xml:space="preserve">
</t>
    </r>
  </si>
  <si>
    <t>parte componentă
RSP.W11.01-02</t>
  </si>
  <si>
    <r>
      <rPr>
        <b/>
        <sz val="11"/>
        <color theme="1"/>
        <rFont val="Calibri"/>
        <family val="2"/>
        <scheme val="minor"/>
      </rPr>
      <t xml:space="preserve">Finanțare
</t>
    </r>
    <r>
      <rPr>
        <sz val="11"/>
        <color theme="1"/>
        <rFont val="Calibri"/>
        <family val="2"/>
        <scheme val="minor"/>
      </rPr>
      <t>Funding</t>
    </r>
    <r>
      <rPr>
        <sz val="11"/>
        <color theme="1"/>
        <rFont val="Calibri"/>
        <family val="2"/>
        <scheme val="minor"/>
      </rPr>
      <t xml:space="preserve">
</t>
    </r>
  </si>
  <si>
    <t xml:space="preserve">
European Bank for Reconstruction and Development (EBRD), EBRD Project ID: 45094
</t>
  </si>
  <si>
    <r>
      <rPr>
        <b/>
        <sz val="11"/>
        <color theme="1"/>
        <rFont val="Calibri"/>
        <family val="2"/>
        <scheme val="minor"/>
      </rPr>
      <t xml:space="preserve">Lungimea sectorului de drum (km) 
</t>
    </r>
    <r>
      <rPr>
        <sz val="11"/>
        <color theme="1"/>
        <rFont val="Calibri"/>
        <family val="2"/>
        <scheme val="minor"/>
      </rPr>
      <t>The length of the road sector (km)</t>
    </r>
    <r>
      <rPr>
        <sz val="11"/>
        <color theme="1"/>
        <rFont val="Calibri"/>
        <family val="2"/>
        <scheme val="minor"/>
      </rPr>
      <t xml:space="preserve">
</t>
    </r>
  </si>
  <si>
    <r>
      <rPr>
        <b/>
        <sz val="11"/>
        <color theme="1"/>
        <rFont val="Calibri"/>
        <family val="2"/>
        <scheme val="minor"/>
      </rPr>
      <t xml:space="preserve">Antreprenor
</t>
    </r>
    <r>
      <rPr>
        <sz val="11"/>
        <color theme="1"/>
        <rFont val="Calibri"/>
        <family val="2"/>
        <scheme val="minor"/>
      </rPr>
      <t>Contractor</t>
    </r>
    <r>
      <rPr>
        <sz val="11"/>
        <color theme="1"/>
        <rFont val="Calibri"/>
        <family val="2"/>
        <scheme val="minor"/>
      </rPr>
      <t xml:space="preserve">
</t>
    </r>
  </si>
  <si>
    <t xml:space="preserve">
ONUR Taahhut Tasimacilik Insaat Ticaret ve Sanayi S.R.L. (Turkey)   
</t>
  </si>
  <si>
    <r>
      <rPr>
        <b/>
        <sz val="11"/>
        <color theme="1"/>
        <rFont val="Calibri"/>
        <family val="2"/>
        <scheme val="minor"/>
      </rPr>
      <t xml:space="preserve">Inginer (Compania de Supervizare)
</t>
    </r>
    <r>
      <rPr>
        <sz val="11"/>
        <color theme="1"/>
        <rFont val="Calibri"/>
        <family val="2"/>
        <scheme val="minor"/>
      </rPr>
      <t>Engineer</t>
    </r>
    <r>
      <rPr>
        <sz val="11"/>
        <color theme="1"/>
        <rFont val="Calibri"/>
        <family val="2"/>
        <scheme val="minor"/>
      </rPr>
      <t xml:space="preserve">
</t>
    </r>
  </si>
  <si>
    <t xml:space="preserve">
IRD Engineering S.R.L. (Italy)
</t>
  </si>
  <si>
    <r>
      <rPr>
        <b/>
        <sz val="11"/>
        <color theme="1"/>
        <rFont val="Calibri"/>
        <family val="2"/>
        <scheme val="minor"/>
      </rPr>
      <t xml:space="preserve">Data semnării contractului
</t>
    </r>
    <r>
      <rPr>
        <sz val="11"/>
        <color theme="1"/>
        <rFont val="Calibri"/>
        <family val="2"/>
        <scheme val="minor"/>
      </rPr>
      <t>Date of signing the contract</t>
    </r>
    <r>
      <rPr>
        <sz val="11"/>
        <color theme="1"/>
        <rFont val="Calibri"/>
        <family val="2"/>
        <scheme val="minor"/>
      </rPr>
      <t xml:space="preserve">
</t>
    </r>
  </si>
  <si>
    <r>
      <rPr>
        <b/>
        <sz val="11"/>
        <color theme="1"/>
        <rFont val="Calibri"/>
        <family val="2"/>
        <scheme val="minor"/>
      </rPr>
      <t xml:space="preserve">Înștiințarea de începere a lucrărilor
</t>
    </r>
    <r>
      <rPr>
        <sz val="11"/>
        <color theme="1"/>
        <rFont val="Calibri"/>
        <family val="2"/>
        <scheme val="minor"/>
      </rPr>
      <t>Commencement date</t>
    </r>
    <r>
      <rPr>
        <sz val="11"/>
        <color theme="1"/>
        <rFont val="Calibri"/>
        <family val="2"/>
        <scheme val="minor"/>
      </rPr>
      <t xml:space="preserve">
</t>
    </r>
  </si>
  <si>
    <r>
      <rPr>
        <b/>
        <sz val="11"/>
        <color theme="1"/>
        <rFont val="Calibri"/>
        <family val="2"/>
        <scheme val="minor"/>
      </rPr>
      <t>Durata de execuție a lucrărilor (zile)</t>
    </r>
    <r>
      <rPr>
        <sz val="11"/>
        <color theme="1"/>
        <rFont val="Calibri"/>
        <family val="2"/>
        <scheme val="minor"/>
      </rPr>
      <t xml:space="preserve">
Period of the works (days)</t>
    </r>
  </si>
  <si>
    <r>
      <rPr>
        <b/>
        <sz val="11"/>
        <color theme="1"/>
        <rFont val="Calibri"/>
        <family val="2"/>
        <scheme val="minor"/>
      </rPr>
      <t xml:space="preserve">Extensie de timp acordată (zile)
</t>
    </r>
    <r>
      <rPr>
        <sz val="11"/>
        <color theme="1"/>
        <rFont val="Calibri"/>
        <family val="2"/>
        <scheme val="minor"/>
      </rPr>
      <t>Extension of time (days)</t>
    </r>
    <r>
      <rPr>
        <sz val="11"/>
        <color theme="1"/>
        <rFont val="Calibri"/>
        <family val="2"/>
        <scheme val="minor"/>
      </rPr>
      <t xml:space="preserve">
</t>
    </r>
  </si>
  <si>
    <r>
      <rPr>
        <b/>
        <sz val="11"/>
        <color theme="1"/>
        <rFont val="Calibri"/>
        <family val="2"/>
        <scheme val="minor"/>
      </rPr>
      <t xml:space="preserve">Termenul de finalizare al lucrărilor
</t>
    </r>
    <r>
      <rPr>
        <sz val="11"/>
        <color theme="1"/>
        <rFont val="Calibri"/>
        <family val="2"/>
        <scheme val="minor"/>
      </rPr>
      <t>The deadline for the completion of the works</t>
    </r>
  </si>
  <si>
    <r>
      <rPr>
        <b/>
        <sz val="11"/>
        <color theme="1"/>
        <rFont val="Calibri"/>
        <family val="2"/>
        <scheme val="minor"/>
      </rPr>
      <t>Lucrari majore raportate în ultima săptămână:</t>
    </r>
    <r>
      <rPr>
        <sz val="11"/>
        <color theme="1"/>
        <rFont val="Calibri"/>
        <family val="2"/>
        <scheme val="minor"/>
      </rPr>
      <t xml:space="preserve">
</t>
    </r>
  </si>
  <si>
    <r>
      <t xml:space="preserve">Timp utilizat (%)
</t>
    </r>
    <r>
      <rPr>
        <sz val="11"/>
        <color theme="1"/>
        <rFont val="Calibri"/>
        <family val="2"/>
        <scheme val="minor"/>
      </rPr>
      <t>Time used (%)</t>
    </r>
    <r>
      <rPr>
        <b/>
        <sz val="11"/>
        <color theme="1"/>
        <rFont val="Calibri"/>
        <family val="2"/>
        <scheme val="minor"/>
      </rPr>
      <t xml:space="preserve">
</t>
    </r>
  </si>
  <si>
    <r>
      <rPr>
        <b/>
        <sz val="11"/>
        <color theme="1"/>
        <rFont val="Calibri"/>
        <family val="2"/>
        <scheme val="minor"/>
      </rPr>
      <t xml:space="preserve">Valoarea de Contract Acceptată conform OV (euro) 
</t>
    </r>
    <r>
      <rPr>
        <sz val="11"/>
        <color theme="1"/>
        <rFont val="Calibri"/>
        <family val="2"/>
        <scheme val="minor"/>
      </rPr>
      <t>Accepted Contract Value according to VO(EUR)</t>
    </r>
  </si>
  <si>
    <r>
      <rPr>
        <b/>
        <sz val="11"/>
        <color theme="1"/>
        <rFont val="Calibri"/>
        <family val="2"/>
        <scheme val="minor"/>
      </rPr>
      <t>Valoarea achitată până în prezent (EUR)</t>
    </r>
    <r>
      <rPr>
        <sz val="11"/>
        <color theme="1"/>
        <rFont val="Calibri"/>
        <family val="2"/>
        <scheme val="minor"/>
      </rPr>
      <t xml:space="preserve">
Amount paid to date (EUR)</t>
    </r>
  </si>
  <si>
    <r>
      <rPr>
        <b/>
        <sz val="11"/>
        <color theme="1"/>
        <rFont val="Calibri"/>
        <family val="2"/>
        <scheme val="minor"/>
      </rPr>
      <t xml:space="preserve">Progresul financiar (%)
</t>
    </r>
    <r>
      <rPr>
        <sz val="11"/>
        <color theme="1"/>
        <rFont val="Calibri"/>
        <family val="2"/>
        <scheme val="minor"/>
      </rPr>
      <t>Financial progress (%)</t>
    </r>
    <r>
      <rPr>
        <sz val="11"/>
        <color theme="1"/>
        <rFont val="Calibri"/>
        <family val="2"/>
        <scheme val="minor"/>
      </rPr>
      <t xml:space="preserve">
</t>
    </r>
  </si>
  <si>
    <r>
      <rPr>
        <b/>
        <sz val="11"/>
        <color theme="1"/>
        <rFont val="Calibri"/>
        <family val="2"/>
        <scheme val="minor"/>
      </rPr>
      <t xml:space="preserve">Progresul fizic (%)
</t>
    </r>
    <r>
      <rPr>
        <sz val="11"/>
        <color theme="1"/>
        <rFont val="Calibri"/>
        <family val="2"/>
        <scheme val="minor"/>
      </rPr>
      <t>Physical progress (%)</t>
    </r>
    <r>
      <rPr>
        <sz val="11"/>
        <color theme="1"/>
        <rFont val="Calibri"/>
        <family val="2"/>
        <scheme val="minor"/>
      </rPr>
      <t xml:space="preserve">
</t>
    </r>
  </si>
  <si>
    <r>
      <t xml:space="preserve">Data ultimei sedinte cu Antreprenorul si Inginerul
</t>
    </r>
    <r>
      <rPr>
        <sz val="11"/>
        <color theme="1"/>
        <rFont val="Calibri"/>
        <family val="2"/>
        <scheme val="minor"/>
      </rPr>
      <t>The date of the last meeting with the Contractor and the Engineer</t>
    </r>
    <r>
      <rPr>
        <b/>
        <sz val="11"/>
        <color theme="1"/>
        <rFont val="Calibri"/>
        <family val="2"/>
        <scheme val="minor"/>
      </rPr>
      <t xml:space="preserve">
</t>
    </r>
  </si>
  <si>
    <t xml:space="preserve">Valoarea CIP (lei)
 </t>
  </si>
  <si>
    <t xml:space="preserve">Total zile pentru aprobarea CIP (inclusiv achitarea) </t>
  </si>
  <si>
    <t>Certificatul Interimar de plată (IPC) Nr.29 (or. Sîngerei)</t>
  </si>
  <si>
    <t>Certificatul Interimar de plată (IPC) Nr.30 (or. Sîngerei)</t>
  </si>
  <si>
    <t>Certificatul Interimar de plată (IPC) Nr.31 (or. Sîngerei)</t>
  </si>
  <si>
    <t>Certificatul Interimar de plată (IPC) Nr.32 (or. Sîngerei)</t>
  </si>
  <si>
    <t>Certificatul Interimar de plată (IPC) Nr.33 (or. Sîngerei)</t>
  </si>
  <si>
    <t xml:space="preserve">OV Nr.4 </t>
  </si>
  <si>
    <t>Lucrări suplimentare pentru strada Independentei</t>
  </si>
  <si>
    <t>Demers nr. 11-09/7401 din 22.11.2023</t>
  </si>
  <si>
    <t>Programme of Works No.</t>
  </si>
  <si>
    <t>Contractul de lucrări Nr. RSP/W14/02: Rehabilitation R14 R6 – Codrul Nou – Soroca – Unguri – Ukraine border, section km 92+620 – km 123+620.</t>
  </si>
  <si>
    <t xml:space="preserve">Programme of Works No. 01 </t>
  </si>
  <si>
    <r>
      <t xml:space="preserve">Timp utilizat (luni)
</t>
    </r>
    <r>
      <rPr>
        <sz val="11"/>
        <color theme="1"/>
        <rFont val="Calibri"/>
        <family val="2"/>
        <scheme val="minor"/>
      </rPr>
      <t>Time used (%)</t>
    </r>
    <r>
      <rPr>
        <b/>
        <sz val="11"/>
        <color theme="1"/>
        <rFont val="Calibri"/>
        <family val="2"/>
        <scheme val="minor"/>
      </rPr>
      <t xml:space="preserve">
</t>
    </r>
  </si>
  <si>
    <r>
      <rPr>
        <b/>
        <sz val="11"/>
        <color theme="1"/>
        <rFont val="Calibri"/>
        <family val="2"/>
        <scheme val="minor"/>
      </rPr>
      <t xml:space="preserve">Valoarea de Contract Acceptată (euro)
</t>
    </r>
    <r>
      <rPr>
        <sz val="11"/>
        <color theme="1"/>
        <rFont val="Calibri"/>
        <family val="2"/>
        <scheme val="minor"/>
      </rPr>
      <t>Accepted Contract Value (EUR)</t>
    </r>
  </si>
  <si>
    <t>Certificatul Interimar de plată (IPC) Nr.1</t>
  </si>
  <si>
    <t>Certificatul Interimar de plată (IPC) Nr.2</t>
  </si>
  <si>
    <t>Certificatul Interimar de plată (CIP) Nr.3</t>
  </si>
  <si>
    <t>Contractul de lucrări Nr. RSP/W14/01: Construction of M3 Chișinău - Comrat - Giurgiulești - Romanian border, sector Vulcănești border, km 0+000 - km 8+580.</t>
  </si>
  <si>
    <t>Programme of Works No. 025 dated 11.09.2023</t>
  </si>
  <si>
    <t xml:space="preserve">8,58 km </t>
  </si>
  <si>
    <t>Automagistral-Pivden LLC (Ucraina)</t>
  </si>
  <si>
    <t>EPTISA Servicios de Ingenieria, S.L. (Spania) in association with EPTISA Romania S.R.L.</t>
  </si>
  <si>
    <r>
      <rPr>
        <b/>
        <sz val="11"/>
        <color theme="1"/>
        <rFont val="Calibri"/>
        <family val="2"/>
        <scheme val="minor"/>
      </rPr>
      <t>Durata de execuție a lucrărilor (luni)</t>
    </r>
    <r>
      <rPr>
        <sz val="11"/>
        <color theme="1"/>
        <rFont val="Calibri"/>
        <family val="2"/>
        <scheme val="minor"/>
      </rPr>
      <t xml:space="preserve">
Period of the works (months)</t>
    </r>
  </si>
  <si>
    <r>
      <rPr>
        <b/>
        <sz val="11"/>
        <color theme="1"/>
        <rFont val="Calibri"/>
        <family val="2"/>
        <charset val="204"/>
        <scheme val="minor"/>
      </rPr>
      <t xml:space="preserve">Lucrari raportate </t>
    </r>
    <r>
      <rPr>
        <sz val="11"/>
        <color theme="1"/>
        <rFont val="Calibri"/>
        <family val="2"/>
        <scheme val="minor"/>
      </rPr>
      <t xml:space="preserve">
</t>
    </r>
  </si>
  <si>
    <t>● Exproprierea terenului din zona Moldsilva</t>
  </si>
  <si>
    <t>Sapt 1</t>
  </si>
  <si>
    <t>Sapt 2</t>
  </si>
  <si>
    <t>Sapt 3</t>
  </si>
  <si>
    <t>Sapt 4</t>
  </si>
  <si>
    <t xml:space="preserve">Valoarea CIP (euro)
 </t>
  </si>
  <si>
    <r>
      <rPr>
        <b/>
        <sz val="11"/>
        <color theme="1"/>
        <rFont val="Calibri"/>
        <family val="2"/>
        <scheme val="minor"/>
      </rPr>
      <t>Certificatul Interimar de de plată (CIP) Nr.0A (avans)</t>
    </r>
    <r>
      <rPr>
        <sz val="11"/>
        <color theme="1"/>
        <rFont val="Calibri"/>
        <family val="2"/>
        <scheme val="minor"/>
      </rPr>
      <t xml:space="preserve">
Interim Payment Certificate (IPC) No.0A (1st advance)</t>
    </r>
  </si>
  <si>
    <t>MD/RSPW14/AB/007 din 24.07.2023</t>
  </si>
  <si>
    <r>
      <rPr>
        <b/>
        <sz val="11"/>
        <color theme="1"/>
        <rFont val="Calibri"/>
        <family val="2"/>
        <charset val="204"/>
        <scheme val="minor"/>
      </rPr>
      <t>Certificatul Interimar de de plată (CIP) Nr.0B (avans)</t>
    </r>
    <r>
      <rPr>
        <sz val="11"/>
        <color theme="1"/>
        <rFont val="Calibri"/>
        <family val="2"/>
        <scheme val="minor"/>
      </rPr>
      <t xml:space="preserve">
Interim Payment Certificate (IPC) No.0B (2st advance)</t>
    </r>
  </si>
  <si>
    <t>MD/RSPW14/AB/094 din 28.11.2023</t>
  </si>
  <si>
    <r>
      <rPr>
        <b/>
        <sz val="11"/>
        <color theme="1"/>
        <rFont val="Calibri"/>
        <family val="2"/>
        <charset val="204"/>
        <scheme val="minor"/>
      </rPr>
      <t>Certificatul Interimar de de plată (CIP) Nr.1</t>
    </r>
    <r>
      <rPr>
        <sz val="11"/>
        <color theme="1"/>
        <rFont val="Calibri"/>
        <family val="2"/>
        <scheme val="minor"/>
      </rPr>
      <t xml:space="preserve">
Interim Payment Certificate (IPC) No. 1</t>
    </r>
  </si>
  <si>
    <t>MD/RSPW14/AB/123 din 07.12.2023</t>
  </si>
  <si>
    <t>MD/M3 Vulcanesti/10/05/086 din 08.12.2023</t>
  </si>
  <si>
    <r>
      <rPr>
        <b/>
        <sz val="11"/>
        <color theme="1"/>
        <rFont val="Calibri"/>
        <family val="2"/>
        <charset val="204"/>
        <scheme val="minor"/>
      </rPr>
      <t>Certificatul Interimar de de plată (CIP) Nr.2</t>
    </r>
    <r>
      <rPr>
        <sz val="11"/>
        <color theme="1"/>
        <rFont val="Calibri"/>
        <family val="2"/>
        <scheme val="minor"/>
      </rPr>
      <t xml:space="preserve">
Interim Payment Certificate (IPC) No. 2</t>
    </r>
  </si>
  <si>
    <t>MD/RSPW14/AB/178 din 08.02.2024</t>
  </si>
  <si>
    <t>MD/M3 Vulcanesti/01/10/05/179 din 14.02.2024</t>
  </si>
  <si>
    <r>
      <rPr>
        <b/>
        <sz val="11"/>
        <color theme="1"/>
        <rFont val="Calibri"/>
        <family val="2"/>
        <charset val="204"/>
        <scheme val="minor"/>
      </rPr>
      <t>Certificatul Interimar de de plată (CIP) Nr.3</t>
    </r>
    <r>
      <rPr>
        <sz val="11"/>
        <color theme="1"/>
        <rFont val="Calibri"/>
        <family val="2"/>
        <scheme val="minor"/>
      </rPr>
      <t xml:space="preserve">
Interim Payment Certificate (IPC) No. 3</t>
    </r>
  </si>
  <si>
    <t>MD/RSPW14/AB/244 din 05.04.2024</t>
  </si>
  <si>
    <t>MD/M3 Vulcanest/01/10/05/245 din 10.04.2024</t>
  </si>
  <si>
    <r>
      <rPr>
        <b/>
        <sz val="11"/>
        <color theme="1"/>
        <rFont val="Calibri"/>
        <family val="2"/>
        <charset val="204"/>
        <scheme val="minor"/>
      </rPr>
      <t>Certificatul Interimar de de plată (CIP) Nr.4</t>
    </r>
    <r>
      <rPr>
        <sz val="11"/>
        <color theme="1"/>
        <rFont val="Calibri"/>
        <family val="2"/>
        <scheme val="minor"/>
      </rPr>
      <t xml:space="preserve">
Interim Payment Certificate (IPC) No. 4</t>
    </r>
  </si>
  <si>
    <t>MD/RSPW14/AB/267</t>
  </si>
  <si>
    <t>MD/M3 Vulcanesti/01/10/05/290 din 20.05.2024</t>
  </si>
  <si>
    <r>
      <rPr>
        <b/>
        <sz val="11"/>
        <color theme="1"/>
        <rFont val="Calibri"/>
        <family val="2"/>
        <charset val="204"/>
        <scheme val="minor"/>
      </rPr>
      <t>Certificatul Interimar de de plată (CIP) Nr.5</t>
    </r>
    <r>
      <rPr>
        <sz val="11"/>
        <color theme="1"/>
        <rFont val="Calibri"/>
        <family val="2"/>
        <scheme val="minor"/>
      </rPr>
      <t xml:space="preserve">
Interim Payment Certificate (IPC) No. 5</t>
    </r>
  </si>
  <si>
    <t>MD/RSPW14/AB/290</t>
  </si>
  <si>
    <t>Contractul de lucrări Nr. RSP/W15/01: Rehabilitation R33 Hîncești - Lăpușna - M1, km 0+000 - km 37+200</t>
  </si>
  <si>
    <t>Programme of Works No.1</t>
  </si>
  <si>
    <r>
      <rPr>
        <b/>
        <sz val="11"/>
        <color theme="1"/>
        <rFont val="Calibri"/>
        <family val="2"/>
        <charset val="204"/>
        <scheme val="minor"/>
      </rPr>
      <t>Invitație pentru depunerea ofertelor (data)</t>
    </r>
    <r>
      <rPr>
        <sz val="11"/>
        <color theme="1"/>
        <rFont val="Calibri"/>
        <family val="2"/>
        <charset val="204"/>
        <scheme val="minor"/>
      </rPr>
      <t xml:space="preserve"> Invitation to tender (date)</t>
    </r>
    <r>
      <rPr>
        <b/>
        <sz val="11"/>
        <color theme="1"/>
        <rFont val="Calibri"/>
        <family val="2"/>
        <charset val="204"/>
        <scheme val="minor"/>
      </rPr>
      <t xml:space="preserve">
</t>
    </r>
  </si>
  <si>
    <r>
      <rPr>
        <b/>
        <sz val="11"/>
        <color theme="1"/>
        <rFont val="Calibri"/>
        <family val="2"/>
        <charset val="204"/>
        <scheme val="minor"/>
      </rPr>
      <t xml:space="preserve">Finanțare
</t>
    </r>
    <r>
      <rPr>
        <sz val="11"/>
        <color theme="1"/>
        <rFont val="Calibri"/>
        <family val="2"/>
        <charset val="204"/>
        <scheme val="minor"/>
      </rPr>
      <t>Funding</t>
    </r>
    <r>
      <rPr>
        <sz val="11"/>
        <color theme="1"/>
        <rFont val="Calibri"/>
        <family val="2"/>
        <charset val="204"/>
        <scheme val="minor"/>
      </rPr>
      <t xml:space="preserve">
</t>
    </r>
  </si>
  <si>
    <r>
      <rPr>
        <b/>
        <sz val="11"/>
        <color theme="1"/>
        <rFont val="Calibri"/>
        <family val="2"/>
        <charset val="204"/>
        <scheme val="minor"/>
      </rPr>
      <t xml:space="preserve">Lungimea sectorului de drum (km) 
</t>
    </r>
    <r>
      <rPr>
        <sz val="11"/>
        <color theme="1"/>
        <rFont val="Calibri"/>
        <family val="2"/>
        <charset val="204"/>
        <scheme val="minor"/>
      </rPr>
      <t>The length of the road sector (km)</t>
    </r>
    <r>
      <rPr>
        <sz val="11"/>
        <color theme="1"/>
        <rFont val="Calibri"/>
        <family val="2"/>
        <charset val="204"/>
        <scheme val="minor"/>
      </rPr>
      <t xml:space="preserve">
</t>
    </r>
  </si>
  <si>
    <t>37,2</t>
  </si>
  <si>
    <r>
      <rPr>
        <b/>
        <sz val="11"/>
        <color theme="1"/>
        <rFont val="Calibri"/>
        <family val="2"/>
        <charset val="204"/>
        <scheme val="minor"/>
      </rPr>
      <t xml:space="preserve">Antreprenor
</t>
    </r>
    <r>
      <rPr>
        <sz val="11"/>
        <color theme="1"/>
        <rFont val="Calibri"/>
        <family val="2"/>
        <charset val="204"/>
        <scheme val="minor"/>
      </rPr>
      <t>Contractor</t>
    </r>
    <r>
      <rPr>
        <sz val="11"/>
        <color theme="1"/>
        <rFont val="Calibri"/>
        <family val="2"/>
        <charset val="204"/>
        <scheme val="minor"/>
      </rPr>
      <t xml:space="preserve">
</t>
    </r>
  </si>
  <si>
    <r>
      <rPr>
        <b/>
        <sz val="11"/>
        <color theme="1"/>
        <rFont val="Calibri"/>
        <family val="2"/>
        <charset val="204"/>
        <scheme val="minor"/>
      </rPr>
      <t xml:space="preserve">Inginer (Compania de Supervizare)
</t>
    </r>
    <r>
      <rPr>
        <sz val="11"/>
        <color theme="1"/>
        <rFont val="Calibri"/>
        <family val="2"/>
        <charset val="204"/>
        <scheme val="minor"/>
      </rPr>
      <t>Engineer</t>
    </r>
    <r>
      <rPr>
        <sz val="11"/>
        <color theme="1"/>
        <rFont val="Calibri"/>
        <family val="2"/>
        <charset val="204"/>
        <scheme val="minor"/>
      </rPr>
      <t xml:space="preserve">
</t>
    </r>
  </si>
  <si>
    <r>
      <rPr>
        <b/>
        <sz val="11"/>
        <color theme="1"/>
        <rFont val="Calibri"/>
        <family val="2"/>
        <charset val="204"/>
        <scheme val="minor"/>
      </rPr>
      <t xml:space="preserve">Data semnării contractului
</t>
    </r>
    <r>
      <rPr>
        <sz val="11"/>
        <color theme="1"/>
        <rFont val="Calibri"/>
        <family val="2"/>
        <charset val="204"/>
        <scheme val="minor"/>
      </rPr>
      <t>Date of signing the contract</t>
    </r>
    <r>
      <rPr>
        <sz val="11"/>
        <color theme="1"/>
        <rFont val="Calibri"/>
        <family val="2"/>
        <charset val="204"/>
        <scheme val="minor"/>
      </rPr>
      <t xml:space="preserve">
</t>
    </r>
  </si>
  <si>
    <r>
      <rPr>
        <b/>
        <sz val="11"/>
        <color theme="1"/>
        <rFont val="Calibri"/>
        <family val="2"/>
        <charset val="204"/>
        <scheme val="minor"/>
      </rPr>
      <t xml:space="preserve">Înștiințarea de începere a lucrărilor
</t>
    </r>
    <r>
      <rPr>
        <sz val="11"/>
        <color theme="1"/>
        <rFont val="Calibri"/>
        <family val="2"/>
        <charset val="204"/>
        <scheme val="minor"/>
      </rPr>
      <t>Commencement date</t>
    </r>
    <r>
      <rPr>
        <sz val="11"/>
        <color theme="1"/>
        <rFont val="Calibri"/>
        <family val="2"/>
        <charset val="204"/>
        <scheme val="minor"/>
      </rPr>
      <t xml:space="preserve">
</t>
    </r>
  </si>
  <si>
    <r>
      <rPr>
        <b/>
        <sz val="11"/>
        <color theme="1"/>
        <rFont val="Calibri"/>
        <family val="2"/>
        <charset val="204"/>
        <scheme val="minor"/>
      </rPr>
      <t>Durata de execuție a lucrărilor (zile)</t>
    </r>
    <r>
      <rPr>
        <sz val="11"/>
        <color theme="1"/>
        <rFont val="Calibri"/>
        <family val="2"/>
        <charset val="204"/>
        <scheme val="minor"/>
      </rPr>
      <t xml:space="preserve">
Period of the works (days)</t>
    </r>
  </si>
  <si>
    <r>
      <rPr>
        <b/>
        <sz val="11"/>
        <color theme="1"/>
        <rFont val="Calibri"/>
        <family val="2"/>
        <charset val="204"/>
        <scheme val="minor"/>
      </rPr>
      <t xml:space="preserve">Extensie de timp acordată (zile)
</t>
    </r>
    <r>
      <rPr>
        <sz val="11"/>
        <color theme="1"/>
        <rFont val="Calibri"/>
        <family val="2"/>
        <charset val="204"/>
        <scheme val="minor"/>
      </rPr>
      <t>Extension of time (days)</t>
    </r>
    <r>
      <rPr>
        <sz val="11"/>
        <color theme="1"/>
        <rFont val="Calibri"/>
        <family val="2"/>
        <charset val="204"/>
        <scheme val="minor"/>
      </rPr>
      <t xml:space="preserve">
</t>
    </r>
  </si>
  <si>
    <r>
      <rPr>
        <b/>
        <sz val="11"/>
        <color theme="1"/>
        <rFont val="Calibri"/>
        <family val="2"/>
        <charset val="204"/>
        <scheme val="minor"/>
      </rPr>
      <t xml:space="preserve">Termenul de finalizare al lucrărilor
</t>
    </r>
    <r>
      <rPr>
        <sz val="11"/>
        <color theme="1"/>
        <rFont val="Calibri"/>
        <family val="2"/>
        <charset val="204"/>
        <scheme val="minor"/>
      </rPr>
      <t>The deadline for the completion of the works</t>
    </r>
  </si>
  <si>
    <r>
      <rPr>
        <b/>
        <sz val="11"/>
        <color theme="1"/>
        <rFont val="Calibri"/>
        <family val="2"/>
        <charset val="204"/>
        <scheme val="minor"/>
      </rPr>
      <t>Lucrari majore raportate în ultima săptămână</t>
    </r>
    <r>
      <rPr>
        <sz val="11"/>
        <color theme="1"/>
        <rFont val="Calibri"/>
        <family val="2"/>
        <charset val="204"/>
        <scheme val="minor"/>
      </rPr>
      <t xml:space="preserve">                </t>
    </r>
  </si>
  <si>
    <r>
      <rPr>
        <b/>
        <sz val="11"/>
        <color theme="1"/>
        <rFont val="Calibri"/>
        <family val="2"/>
        <charset val="204"/>
        <scheme val="minor"/>
      </rPr>
      <t xml:space="preserve">Timp utilizat (%)
</t>
    </r>
    <r>
      <rPr>
        <sz val="11"/>
        <color theme="1"/>
        <rFont val="Calibri"/>
        <family val="2"/>
        <charset val="204"/>
        <scheme val="minor"/>
      </rPr>
      <t>Time used (%)</t>
    </r>
    <r>
      <rPr>
        <b/>
        <sz val="11"/>
        <color theme="1"/>
        <rFont val="Calibri"/>
        <family val="2"/>
        <charset val="204"/>
        <scheme val="minor"/>
      </rPr>
      <t xml:space="preserve">
</t>
    </r>
  </si>
  <si>
    <r>
      <rPr>
        <b/>
        <sz val="11"/>
        <color theme="1"/>
        <rFont val="Calibri"/>
        <family val="2"/>
        <charset val="204"/>
        <scheme val="minor"/>
      </rPr>
      <t xml:space="preserve">Valoarea de Contract Acceptată (euro)
</t>
    </r>
    <r>
      <rPr>
        <sz val="11"/>
        <color theme="1"/>
        <rFont val="Calibri"/>
        <family val="2"/>
        <charset val="204"/>
        <scheme val="minor"/>
      </rPr>
      <t>Accepted Contract Value (EUR)</t>
    </r>
  </si>
  <si>
    <r>
      <rPr>
        <b/>
        <sz val="11"/>
        <color theme="1"/>
        <rFont val="Calibri"/>
        <family val="2"/>
        <charset val="204"/>
        <scheme val="minor"/>
      </rPr>
      <t>Valoarea achitată până în prezent (EUR)</t>
    </r>
    <r>
      <rPr>
        <sz val="11"/>
        <color theme="1"/>
        <rFont val="Calibri"/>
        <family val="2"/>
        <charset val="204"/>
        <scheme val="minor"/>
      </rPr>
      <t xml:space="preserve">
Amount paid to date (EUR)</t>
    </r>
  </si>
  <si>
    <r>
      <rPr>
        <b/>
        <sz val="11"/>
        <color theme="1"/>
        <rFont val="Calibri"/>
        <family val="2"/>
        <charset val="204"/>
        <scheme val="minor"/>
      </rPr>
      <t xml:space="preserve">Progresul financiar (%)
</t>
    </r>
    <r>
      <rPr>
        <sz val="11"/>
        <color theme="1"/>
        <rFont val="Calibri"/>
        <family val="2"/>
        <charset val="204"/>
        <scheme val="minor"/>
      </rPr>
      <t>Financial progress (%)</t>
    </r>
    <r>
      <rPr>
        <sz val="11"/>
        <color theme="1"/>
        <rFont val="Calibri"/>
        <family val="2"/>
        <charset val="204"/>
        <scheme val="minor"/>
      </rPr>
      <t xml:space="preserve">
</t>
    </r>
  </si>
  <si>
    <r>
      <rPr>
        <b/>
        <sz val="11"/>
        <color theme="1"/>
        <rFont val="Calibri"/>
        <family val="2"/>
        <charset val="204"/>
        <scheme val="minor"/>
      </rPr>
      <t>Probleme depistate:</t>
    </r>
    <r>
      <rPr>
        <sz val="11"/>
        <color theme="1"/>
        <rFont val="Calibri"/>
        <family val="2"/>
        <charset val="204"/>
        <scheme val="minor"/>
      </rPr>
      <t xml:space="preserve">
</t>
    </r>
  </si>
  <si>
    <r>
      <rPr>
        <b/>
        <sz val="11"/>
        <color theme="1"/>
        <rFont val="Calibri"/>
        <family val="2"/>
        <charset val="204"/>
        <scheme val="minor"/>
      </rPr>
      <t xml:space="preserve">Progresul fizic (%)
</t>
    </r>
    <r>
      <rPr>
        <sz val="11"/>
        <color theme="1"/>
        <rFont val="Calibri"/>
        <family val="2"/>
        <charset val="204"/>
        <scheme val="minor"/>
      </rPr>
      <t>Physical progress (%)</t>
    </r>
    <r>
      <rPr>
        <sz val="11"/>
        <color theme="1"/>
        <rFont val="Calibri"/>
        <family val="2"/>
        <charset val="204"/>
        <scheme val="minor"/>
      </rPr>
      <t xml:space="preserve">
</t>
    </r>
  </si>
  <si>
    <r>
      <rPr>
        <b/>
        <sz val="11"/>
        <color theme="1"/>
        <rFont val="Calibri"/>
        <family val="2"/>
        <charset val="204"/>
        <scheme val="minor"/>
      </rPr>
      <t xml:space="preserve">Data ultimei sedinte cu Antreprenorul si Inginerul
</t>
    </r>
    <r>
      <rPr>
        <sz val="11"/>
        <color theme="1"/>
        <rFont val="Calibri"/>
        <family val="2"/>
        <charset val="204"/>
        <scheme val="minor"/>
      </rPr>
      <t>The date of the last meeting with the Contractor and the Engineer</t>
    </r>
    <r>
      <rPr>
        <b/>
        <sz val="11"/>
        <color theme="1"/>
        <rFont val="Calibri"/>
        <family val="2"/>
        <charset val="204"/>
        <scheme val="minor"/>
      </rPr>
      <t xml:space="preserve">
</t>
    </r>
  </si>
  <si>
    <t>09 -Jan-204</t>
  </si>
  <si>
    <t>PROGRES FIZIC (%)</t>
  </si>
  <si>
    <t>MD/M3 Vulcanesti/01/10/05/313 din 13.06.2024</t>
  </si>
  <si>
    <r>
      <rPr>
        <b/>
        <sz val="11"/>
        <color theme="1"/>
        <rFont val="Calibri"/>
        <family val="2"/>
        <scheme val="minor"/>
      </rPr>
      <t>Certificatul Interimar de de plată (CIP) Nr.32</t>
    </r>
    <r>
      <rPr>
        <sz val="11"/>
        <color theme="1"/>
        <rFont val="Calibri"/>
        <family val="2"/>
        <scheme val="minor"/>
      </rPr>
      <t xml:space="preserve">
Interim Payment Certificate (IPC) No.32</t>
    </r>
    <r>
      <rPr>
        <sz val="11"/>
        <color theme="1"/>
        <rFont val="Calibri"/>
        <family val="2"/>
        <charset val="204"/>
        <scheme val="minor"/>
      </rPr>
      <t/>
    </r>
  </si>
  <si>
    <t>Certificatul Interimar de plată (IPC) Nr.3</t>
  </si>
  <si>
    <t>Certificatul Interimar de plată (IPC) Nr.34 (or. Sîngerei)</t>
  </si>
  <si>
    <t>OV Nr.1 draft</t>
  </si>
  <si>
    <t>Revised BoQ based on additional works due to project modifications</t>
  </si>
  <si>
    <t>MD/RSPW14/AB/303/2024 din 24.06.2024</t>
  </si>
  <si>
    <t xml:space="preserve">Receptia la Terminarea lucrarilor 13.08.2024
</t>
  </si>
  <si>
    <t>1. Revindecarea (Claim) pentru extensie de timp Decembrie 2023 - Iulie 2024
2. Neexecutarea a 3,800 metri bordura - parte componenta a Fazei II</t>
  </si>
  <si>
    <r>
      <rPr>
        <b/>
        <sz val="11"/>
        <color theme="1"/>
        <rFont val="Calibri"/>
        <family val="2"/>
        <scheme val="minor"/>
      </rPr>
      <t>Certificatul Interimar de de plată (CIP) Nr.33</t>
    </r>
    <r>
      <rPr>
        <sz val="11"/>
        <color theme="1"/>
        <rFont val="Calibri"/>
        <family val="2"/>
        <scheme val="minor"/>
      </rPr>
      <t xml:space="preserve">
Interim Payment Certificate (IPC) No.33</t>
    </r>
    <r>
      <rPr>
        <sz val="11"/>
        <color theme="1"/>
        <rFont val="Calibri"/>
        <family val="2"/>
        <charset val="204"/>
        <scheme val="minor"/>
      </rPr>
      <t/>
    </r>
  </si>
  <si>
    <t>Nr. Contract</t>
  </si>
  <si>
    <t>Denumirea drumului</t>
  </si>
  <si>
    <t>Sectorul</t>
  </si>
  <si>
    <t>Lungimea</t>
  </si>
  <si>
    <t>Statutul</t>
  </si>
  <si>
    <t>Valuta</t>
  </si>
  <si>
    <t>Costul proiectului</t>
  </si>
  <si>
    <t>Inceputul lucrarilor</t>
  </si>
  <si>
    <t>Sfirsitul lucrarilor</t>
  </si>
  <si>
    <t>Finantator</t>
  </si>
  <si>
    <t>Antreprenor</t>
  </si>
  <si>
    <t>Progress</t>
  </si>
  <si>
    <t>EUR</t>
  </si>
  <si>
    <t>BERD</t>
  </si>
  <si>
    <t>RSP/W12/01-02</t>
  </si>
  <si>
    <t>R34 Hîncești-Leova-Cahul</t>
  </si>
  <si>
    <t>km 0+000 –  km 83+000</t>
  </si>
  <si>
    <t>In lucru</t>
  </si>
  <si>
    <t>RSP/W14/01</t>
  </si>
  <si>
    <t>M3Chişinău – Comrat – Giurgiuleşti – frontiera cu România ocolirea Vulcanesti</t>
  </si>
  <si>
    <t>constructie 8,58 km</t>
  </si>
  <si>
    <t>RSP/W14/02</t>
  </si>
  <si>
    <t>R14: R6 –
Codrul Nou - Soroca - Unguri - frontiera cu Ucraina</t>
  </si>
  <si>
    <t>km 92+620 - km 123+620</t>
  </si>
  <si>
    <t>RSP/W14/03</t>
  </si>
  <si>
    <t>R8.1: R8 - Arionesti - R14</t>
  </si>
  <si>
    <t>km 0+00 - km 9+470</t>
  </si>
  <si>
    <t>RSP/W15/01</t>
  </si>
  <si>
    <t>R33: Hincesti - Lapusna - M1</t>
  </si>
  <si>
    <t>km 0+00 - km 37+200</t>
  </si>
  <si>
    <t>Supervizare</t>
  </si>
  <si>
    <t>Costul proiectului revizuit 
(Ordin de Variatie)</t>
  </si>
  <si>
    <t>Progress
saptamina curenta</t>
  </si>
  <si>
    <t>Valoarea achitata (certificate de plata)</t>
  </si>
  <si>
    <t>Timp scurs</t>
  </si>
  <si>
    <t>Perioada de implementare</t>
  </si>
  <si>
    <t>Certificatul Interimar de plată (CIP) Nr.4</t>
  </si>
  <si>
    <t>OZKA Insaat  A.S. (Turkey)
Diriginte de santier
S. CHIPERI
+37379023200</t>
  </si>
  <si>
    <t>ONUR Taahhut Tasimacilik Insaat Ticaret Ve Sanayi A.S. (Turkey)
Diriginte de santier
T. JALBA
+37369211166</t>
  </si>
  <si>
    <t>ONUR Taahhut Tasimacilik Insaat Ticaret Ve Sanayi A.S. (Turkey)
Diriginte de santier
S. DEDU
+37360002953</t>
  </si>
  <si>
    <t>Rutador S.R.L. (Republic of  Moldova)
Diriginte de santier
M. CIOBANU
+37368968844</t>
  </si>
  <si>
    <t>IRD Engineering S.R.L. (Italy)
Responsabil Tehnic 
V. PINZARU
+37369590151</t>
  </si>
  <si>
    <t>IRD Engineering S.R.L. (Italy)
Responsabil tehnic
Gh.CHEPTENE
+37361087408</t>
  </si>
  <si>
    <t>IRD Engineering S.R.L. (Italy)
Responsabil tehnic
P.DUBNEAC
+37367106551</t>
  </si>
  <si>
    <t>IRD Engineering S.R.L (Italy) in association with ICT Intecontinental Consultants and Technocrats Pvt. Ltd (India)
Resposabil tehnic
I.VIERU
+37369051500</t>
  </si>
  <si>
    <t xml:space="preserve">EPTISA Servicios de Ingenieria, S.L. (Spania) in association with EPTISA Romania S.R.L.
R. PERCIUN
+37360726363
</t>
  </si>
  <si>
    <t>Certificatul Interimar de plată (CIP) Nr.5</t>
  </si>
  <si>
    <t>Automagistral-Pivden LLC (Ukraine)
Diriginte de santier
A. BACINSCHI
+37368698762</t>
  </si>
  <si>
    <r>
      <rPr>
        <b/>
        <sz val="11"/>
        <color theme="1"/>
        <rFont val="Calibri"/>
        <family val="2"/>
        <scheme val="minor"/>
      </rPr>
      <t>Certificatul Interimar de de plată (CIP) Nr.34</t>
    </r>
    <r>
      <rPr>
        <sz val="11"/>
        <color theme="1"/>
        <rFont val="Calibri"/>
        <family val="2"/>
        <scheme val="minor"/>
      </rPr>
      <t xml:space="preserve">
Interim Payment Certificate (IPC) No.34</t>
    </r>
  </si>
  <si>
    <r>
      <rPr>
        <b/>
        <sz val="11"/>
        <color theme="1"/>
        <rFont val="Calibri"/>
        <family val="2"/>
        <charset val="204"/>
        <scheme val="minor"/>
      </rPr>
      <t>Certificatul Interimar de de plată (CIP) Nr.6</t>
    </r>
    <r>
      <rPr>
        <sz val="11"/>
        <color theme="1"/>
        <rFont val="Calibri"/>
        <family val="2"/>
        <scheme val="minor"/>
      </rPr>
      <t xml:space="preserve">
Interim Payment Certificate (IPC) No. 6</t>
    </r>
  </si>
  <si>
    <t>MD/RSPW14/AB/349</t>
  </si>
  <si>
    <t>MD/M3 Vulcanesti/01/10/05/386 din 22.08.2024</t>
  </si>
  <si>
    <t>11-09/4539 din 10.09.2024</t>
  </si>
  <si>
    <t>Certificat Interimar de plată (IPC) Nr. 4</t>
  </si>
  <si>
    <t>826,800.59 EUR</t>
  </si>
  <si>
    <t xml:space="preserve">Depistarea utilitatilor nepravazute in proiect (Moldtelecom)                                                                                                                                                                                                                                                                                                     </t>
  </si>
  <si>
    <t>Certificat Interimar de plată (IPC) Nr. 5</t>
  </si>
  <si>
    <t>MD/RSPW14/AB/372 din 19.09.2024</t>
  </si>
  <si>
    <t>MD/M3 Vulcanesti/01/10/05/428 din 08.10.2024</t>
  </si>
  <si>
    <t>Certificatul Interimar de plată (CIP) Nr.6</t>
  </si>
  <si>
    <t>Săptămîna 5</t>
  </si>
  <si>
    <t>Sapt 5</t>
  </si>
  <si>
    <r>
      <rPr>
        <b/>
        <sz val="11"/>
        <color theme="1"/>
        <rFont val="Calibri"/>
        <family val="2"/>
        <charset val="204"/>
        <scheme val="minor"/>
      </rPr>
      <t>Certificatul Interimar de de plată (CIP) Nr.7</t>
    </r>
    <r>
      <rPr>
        <sz val="11"/>
        <color theme="1"/>
        <rFont val="Calibri"/>
        <family val="2"/>
        <scheme val="minor"/>
      </rPr>
      <t xml:space="preserve">
Interim Payment Certificate (IPC) No. 7</t>
    </r>
    <r>
      <rPr>
        <sz val="11"/>
        <color theme="1"/>
        <rFont val="Calibri"/>
        <family val="2"/>
        <charset val="204"/>
        <scheme val="minor"/>
      </rPr>
      <t/>
    </r>
  </si>
  <si>
    <r>
      <rPr>
        <b/>
        <sz val="11"/>
        <color theme="1"/>
        <rFont val="Calibri"/>
        <family val="2"/>
        <charset val="204"/>
        <scheme val="minor"/>
      </rPr>
      <t>Certificatul Interimar de de plată (CIP) Nr.8</t>
    </r>
    <r>
      <rPr>
        <sz val="11"/>
        <color theme="1"/>
        <rFont val="Calibri"/>
        <family val="2"/>
        <scheme val="minor"/>
      </rPr>
      <t xml:space="preserve">
Interim Payment Certificate (IPC) No. 8</t>
    </r>
    <r>
      <rPr>
        <sz val="11"/>
        <color theme="1"/>
        <rFont val="Calibri"/>
        <family val="2"/>
        <charset val="204"/>
        <scheme val="minor"/>
      </rPr>
      <t/>
    </r>
  </si>
  <si>
    <t>MD/RSPW14/AB/391 din 18.10.2024</t>
  </si>
  <si>
    <t>MD/M3 Vulcanesti/01/10/05/443 din 29.10.2024</t>
  </si>
  <si>
    <t>Săptămâna 5</t>
  </si>
  <si>
    <t xml:space="preserve">Certificatul Interimar de de plată (IPC) Nr.2 </t>
  </si>
  <si>
    <t>13-June-24  (2,372,059.17 EUR)         05-aug-24  (1,502,604.06 EUR)</t>
  </si>
  <si>
    <t>achitat pe etape (antreprenorul a prezentat un cont greșit)</t>
  </si>
  <si>
    <r>
      <rPr>
        <b/>
        <sz val="11"/>
        <color theme="1"/>
        <rFont val="Calibri"/>
        <family val="2"/>
        <scheme val="minor"/>
      </rPr>
      <t>Certificatul Interimar de de plată (CIP) Nr.35</t>
    </r>
    <r>
      <rPr>
        <sz val="11"/>
        <color theme="1"/>
        <rFont val="Calibri"/>
        <family val="2"/>
        <scheme val="minor"/>
      </rPr>
      <t xml:space="preserve">
Interim Payment Certificate (IPC) No.35
1 541 152,58 Euro</t>
    </r>
  </si>
  <si>
    <t>Nu sa procesat</t>
  </si>
  <si>
    <r>
      <rPr>
        <b/>
        <sz val="11"/>
        <color theme="1"/>
        <rFont val="Calibri"/>
        <family val="2"/>
        <scheme val="minor"/>
      </rPr>
      <t>Certificatul Interimar de de plată (CIP) Nr.36</t>
    </r>
    <r>
      <rPr>
        <sz val="11"/>
        <color theme="1"/>
        <rFont val="Calibri"/>
        <family val="2"/>
        <scheme val="minor"/>
      </rPr>
      <t xml:space="preserve">
Interim Payment Certificate (IPC) No.36
</t>
    </r>
  </si>
  <si>
    <t>1. Acordarea Autorizației de construire r. Soroca doar pentru Etapa I;
2. Reproiectarea rețelele electrice și de telecomunicații conform condițiilor tehnice noi pentru a avea permisiunea de execuție a lucrărilor date. Moldtelecom a refuzat coordonarea proiecului modificat conform condițiilor tehnice din 19.02.2024. La moment antreprenorul se mobilizează să execute lucrările conform proiectului expertizat și coordonat.
3. Compania Moldcel a fost informată că trebuie să realoce fibra optica de la km 123+620. Nu a executat relocarea până la moment (04.10.2024), 03.10.24 a expirat termenul prescris de Legea 509/1995.</t>
  </si>
  <si>
    <t>Certificat Interimar de plată (IPC) Nr. 6</t>
  </si>
  <si>
    <t>Certificatul Interimar de plată (CIP) Nr.7</t>
  </si>
  <si>
    <t>1. Management defectuos a procesului de construcție cit si a intretinerii lucrarilor efectuate.  
2.  Capacitatea portantă în patul drumului este mai mică decât cea prevăzută în proiect.       Suntem în căutarea unei soluții.
3. Executarea lucrilor în tempou foarte lent.    
4. Exproprierea terenurilor.  
5. Insuficiența personalului calificat (echipe pentru poduri, podețe și terasamente). 
6. Precipitațiile abundente din data de 14.09.- 15.09.2024. Cele mai afectate sectiunile sunt de la km 39 la km 47, km 51, km 53, km 58 și de la km 69 la km 70. Așteptăm de la antreprenor program de remedierea daunelor.       
7.Antreprenor are restanțe de salariu către angajați timp de trei luni din luna august pînă la moment</t>
  </si>
  <si>
    <r>
      <rPr>
        <sz val="11"/>
        <rFont val="Calibri"/>
        <family val="2"/>
        <charset val="204"/>
        <scheme val="minor"/>
      </rPr>
      <t>1. nivelarea taluzurilor (km 93,5-93,8; 93,9-94,2); 
2. amenajarea și nivelarea acostamentelor (km 93,3-94,2; 96,0-97,0; 99,75-100,0);
3. excavarea șanțurilor(km 94,67-95,785);
4. demontarea elementelor din beton armat la podețul existente (km 100,1); 
5. Excavarea podețelor (km 116,18);
5. lucrări de monolitizare la podețe(km 94,2; 100,1); 
6. montarea intrării în podețe și a aripilor(km 100); 
7. hidroizolarea podețelor (km 101,26);
8. umplerea terasamentului la podețul (km 101,26);
8. amenajarea rigolelor carosabile monolitizate (km 102,5-103,0); 
9. amenajarera rigolelor consolidate cu beton Tip-1 (km 96,494-97,263; 97-98; 99,6-99,85);
10. montarea bordurelor mari și mici (km 97-98);</t>
    </r>
    <r>
      <rPr>
        <sz val="11"/>
        <color rgb="FFFF0000"/>
        <rFont val="Calibri"/>
        <family val="2"/>
        <scheme val="minor"/>
      </rPr>
      <t xml:space="preserve">
</t>
    </r>
  </si>
  <si>
    <t xml:space="preserve">1. Lucrari de defrisare, km 4+230-km 4+700;                                                                                                                                        2. Rigola carosabila B-1-20-50 km 0+370 - km 0+538;                                                                  
</t>
  </si>
  <si>
    <t xml:space="preserve">Progres lent și mobilizare insuficientă a Antreprenorului. Pînă in prezemt Antreprenorul nu a mobilizat loboratorul de șantier (54% din echipamente) și stația de asfalt. Acest fapt tergiversează toate lucrările consecutive (aprobari materiale, aprobari de rețete mixturi, teste expres în șantier)
</t>
  </si>
  <si>
    <r>
      <t xml:space="preserve">                                                                                                                                                                                                                                                                                                                                                      1. Umplerea acostamentelor la km 29+650-km 30+500, 30+500 - km 33+480                                                                                                                                                      2. Consolidarea acostamentelor cu grosimea 150 mm la km 22+000 - 23+500, 29+650 - km 33+200                                                         3. Așternerea statului de binder la km 34+300 - 34+500                                                                                                                                                                                                                                                                                                                                        4.Consolidarea rigolelor trapezoidale Tip 1 la km 20+975 - km 21+840, km 32+350 - km 32+600                                                                                                                                                                                                           5.ConsolidareA RIGOLELOR TIP 3 la km 17+400 - km 17+17+425, km 34+450 - km 34+500                                        6. Consolidare cu beton la podețe, km 30+201, km 23+793                                                                                                    7. Montarea bordurelor tip 1 (100x20x8) la km 18+020 - km 18+040, km 16+090 - km 16+110. km 17+950 - km 17+980                                                                                                                                                                                                  8. Construcția trotuarelor din plăci vibropresate la km 16+300 - km 17+140     </t>
    </r>
    <r>
      <rPr>
        <sz val="11"/>
        <color rgb="FFFF0000"/>
        <rFont val="Calibri"/>
        <family val="2"/>
        <charset val="204"/>
        <scheme val="minor"/>
      </rPr>
      <t xml:space="preserve">                                                                                                                                                                                                                                                                                                                                                                                 </t>
    </r>
  </si>
  <si>
    <r>
      <rPr>
        <b/>
        <sz val="11"/>
        <color theme="1"/>
        <rFont val="Calibri"/>
        <family val="2"/>
        <charset val="204"/>
        <scheme val="minor"/>
      </rPr>
      <t>Certificatul Interimar de de plată (CIP) Nr.9</t>
    </r>
    <r>
      <rPr>
        <sz val="11"/>
        <color theme="1"/>
        <rFont val="Calibri"/>
        <family val="2"/>
        <scheme val="minor"/>
      </rPr>
      <t xml:space="preserve">
Interim Payment Certificate (IPC) No. 9</t>
    </r>
  </si>
  <si>
    <t>MD/RSPW14/AB/413 din 14.11.2024</t>
  </si>
  <si>
    <t>MD/M3/ Vulcanesti/01/10/05/474 din 28.11.2024</t>
  </si>
  <si>
    <t xml:space="preserve">●Consolidarea terasamentelor km 2+210 - km 2+530;
●Executia iluminatului stradal km 2+500 - km 3+100; 
● Constructia rambleului km 7+137 - km 7+385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</si>
</sst>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409]mmm\-yy;@"/>
    <numFmt numFmtId="165" formatCode="_-* #,##0.00\ [$EUR]_-;\-* #,##0.00\ [$EUR]_-;_-* &quot;-&quot;??\ [$EUR]_-;_-@_-"/>
    <numFmt numFmtId="166" formatCode="[$-409]d\-mmm\-yy;@"/>
    <numFmt numFmtId="167" formatCode="#,##0.00\ &quot;lei&quot;"/>
    <numFmt numFmtId="168" formatCode="dd/mm/yy;@"/>
    <numFmt numFmtId="169" formatCode="0.0%"/>
    <numFmt numFmtId="170" formatCode="#,##0.00\ [$EUR]"/>
    <numFmt numFmtId="171" formatCode="dd/mm/yyyy;@"/>
    <numFmt numFmtId="172" formatCode="d/mm/yyyy;@"/>
    <numFmt numFmtId="173" formatCode="mm/dd/yy;@"/>
    <numFmt numFmtId="174" formatCode="dd\.mm\.yyyy;@"/>
    <numFmt numFmtId="175" formatCode="[$-418]d\-mmm\-yy;@"/>
    <numFmt numFmtId="176" formatCode="_([$EUR]\ * #,##0.00_);_([$EUR]\ * \(#,##0.00\);_([$EUR]\ * &quot;-&quot;??_);_(@_)"/>
    <numFmt numFmtId="177" formatCode="#,##0\ &quot;zile&quot;"/>
  </numFmts>
  <fonts count="33">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b/>
      <sz val="11"/>
      <color theme="0"/>
      <name val="Calibri"/>
      <family val="2"/>
      <charset val="204"/>
      <scheme val="minor"/>
    </font>
    <font>
      <b/>
      <sz val="11"/>
      <color theme="1"/>
      <name val="Calibri"/>
      <family val="2"/>
      <charset val="204"/>
      <scheme val="minor"/>
    </font>
    <font>
      <sz val="11"/>
      <color theme="0"/>
      <name val="Calibri"/>
      <family val="2"/>
      <charset val="204"/>
      <scheme val="minor"/>
    </font>
    <font>
      <sz val="11"/>
      <color theme="1"/>
      <name val="Calibri"/>
      <family val="2"/>
      <charset val="204"/>
    </font>
    <font>
      <b/>
      <sz val="11"/>
      <color theme="0"/>
      <name val="Calibri"/>
      <family val="2"/>
      <scheme val="minor"/>
    </font>
    <font>
      <sz val="11"/>
      <color theme="0"/>
      <name val="Calibri"/>
      <family val="2"/>
      <scheme val="minor"/>
    </font>
    <font>
      <b/>
      <sz val="11"/>
      <color theme="1"/>
      <name val="Calibri"/>
      <family val="2"/>
      <scheme val="minor"/>
    </font>
    <font>
      <sz val="11"/>
      <color indexed="8"/>
      <name val="Calibri"/>
      <family val="2"/>
      <charset val="204"/>
    </font>
    <font>
      <sz val="11"/>
      <name val="Calibri"/>
      <family val="2"/>
      <charset val="204"/>
      <scheme val="minor"/>
    </font>
    <font>
      <sz val="10"/>
      <color theme="1"/>
      <name val="Calibri"/>
      <family val="2"/>
      <scheme val="minor"/>
    </font>
    <font>
      <sz val="10"/>
      <color theme="1"/>
      <name val="Calibri"/>
      <family val="2"/>
      <charset val="204"/>
      <scheme val="minor"/>
    </font>
    <font>
      <sz val="8"/>
      <name val="Calibri"/>
      <family val="2"/>
      <scheme val="minor"/>
    </font>
    <font>
      <sz val="11"/>
      <name val="Calibri"/>
      <family val="2"/>
      <scheme val="minor"/>
    </font>
    <font>
      <b/>
      <sz val="11"/>
      <color theme="1"/>
      <name val="Calibri"/>
      <charset val="204"/>
      <scheme val="minor"/>
    </font>
    <font>
      <sz val="11"/>
      <color theme="1"/>
      <name val="Calibri"/>
      <charset val="204"/>
      <scheme val="minor"/>
    </font>
    <font>
      <b/>
      <sz val="11"/>
      <color theme="1"/>
      <name val="Calibri"/>
      <charset val="134"/>
      <scheme val="minor"/>
    </font>
    <font>
      <sz val="11"/>
      <color indexed="8"/>
      <name val="Calibri"/>
      <charset val="204"/>
    </font>
    <font>
      <sz val="10"/>
      <name val="Arial"/>
      <family val="2"/>
      <charset val="204"/>
    </font>
    <font>
      <sz val="12"/>
      <color theme="1"/>
      <name val="Calibri"/>
      <charset val="204"/>
      <scheme val="minor"/>
    </font>
    <font>
      <sz val="11"/>
      <color rgb="FFFF0000"/>
      <name val="Calibri"/>
      <family val="2"/>
      <charset val="204"/>
      <scheme val="minor"/>
    </font>
    <font>
      <sz val="11"/>
      <color theme="1"/>
      <name val="Calibri"/>
      <charset val="134"/>
      <scheme val="minor"/>
    </font>
    <font>
      <sz val="11"/>
      <color rgb="FFFF0000"/>
      <name val="Calibri"/>
      <family val="2"/>
      <scheme val="minor"/>
    </font>
    <font>
      <sz val="12"/>
      <color theme="1"/>
      <name val="Calibri"/>
      <family val="2"/>
      <charset val="204"/>
      <scheme val="minor"/>
    </font>
  </fonts>
  <fills count="19">
    <fill>
      <patternFill patternType="none"/>
    </fill>
    <fill>
      <patternFill patternType="gray125"/>
    </fill>
    <fill>
      <patternFill patternType="solid">
        <fgColor theme="8" tint="-0.249977111117893"/>
        <bgColor indexed="64"/>
      </patternFill>
    </fill>
    <fill>
      <patternFill patternType="solid">
        <fgColor theme="0"/>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79989013336588644"/>
        <bgColor indexed="64"/>
      </patternFill>
    </fill>
    <fill>
      <patternFill patternType="solid">
        <fgColor theme="5" tint="0.79989013336588644"/>
        <bgColor indexed="64"/>
      </patternFill>
    </fill>
    <fill>
      <patternFill patternType="solid">
        <fgColor theme="9" tint="0.79985961485641044"/>
        <bgColor indexed="64"/>
      </patternFill>
    </fill>
    <fill>
      <patternFill patternType="solid">
        <fgColor theme="5" tint="0.79985961485641044"/>
        <bgColor indexed="64"/>
      </patternFill>
    </fill>
    <fill>
      <patternFill patternType="solid">
        <fgColor theme="7"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4">
    <xf numFmtId="0" fontId="0" fillId="0" borderId="0"/>
    <xf numFmtId="9" fontId="9" fillId="0" borderId="0" applyFont="0" applyFill="0" applyBorder="0" applyAlignment="0" applyProtection="0"/>
    <xf numFmtId="43" fontId="9" fillId="0" borderId="0" applyFont="0" applyFill="0" applyBorder="0" applyAlignment="0" applyProtection="0"/>
    <xf numFmtId="0" fontId="7" fillId="0" borderId="0"/>
    <xf numFmtId="9" fontId="7" fillId="0" borderId="0" applyFont="0" applyFill="0" applyBorder="0" applyAlignment="0" applyProtection="0"/>
    <xf numFmtId="0" fontId="6" fillId="0" borderId="0"/>
    <xf numFmtId="9" fontId="6" fillId="0" borderId="0" applyFont="0" applyFill="0" applyBorder="0" applyAlignment="0" applyProtection="0"/>
    <xf numFmtId="0" fontId="27" fillId="0" borderId="0"/>
    <xf numFmtId="0" fontId="5" fillId="0" borderId="0"/>
    <xf numFmtId="9" fontId="5" fillId="0" borderId="0" applyFont="0" applyFill="0" applyBorder="0" applyAlignment="0" applyProtection="0"/>
    <xf numFmtId="0" fontId="30" fillId="0" borderId="0"/>
    <xf numFmtId="9" fontId="30" fillId="0" borderId="0" applyFont="0" applyFill="0" applyBorder="0" applyAlignment="0" applyProtection="0"/>
    <xf numFmtId="0" fontId="4" fillId="0" borderId="0"/>
    <xf numFmtId="9" fontId="4" fillId="0" borderId="0" applyFont="0" applyFill="0" applyBorder="0" applyAlignment="0" applyProtection="0"/>
  </cellStyleXfs>
  <cellXfs count="331">
    <xf numFmtId="0" fontId="0" fillId="0" borderId="0" xfId="0"/>
    <xf numFmtId="14" fontId="11" fillId="0" borderId="0" xfId="0" applyNumberFormat="1" applyFont="1"/>
    <xf numFmtId="0" fontId="11" fillId="0" borderId="0" xfId="0" applyFont="1"/>
    <xf numFmtId="164" fontId="8" fillId="0" borderId="0" xfId="0" applyNumberFormat="1" applyFont="1"/>
    <xf numFmtId="0" fontId="16" fillId="3" borderId="1" xfId="0" applyFont="1" applyFill="1" applyBorder="1" applyAlignment="1">
      <alignment horizontal="left" vertical="top" wrapText="1"/>
    </xf>
    <xf numFmtId="14" fontId="16" fillId="3" borderId="1" xfId="0" applyNumberFormat="1" applyFont="1" applyFill="1" applyBorder="1" applyAlignment="1">
      <alignment horizontal="center" vertical="center"/>
    </xf>
    <xf numFmtId="0" fontId="16" fillId="3" borderId="1" xfId="0" applyFont="1" applyFill="1" applyBorder="1" applyAlignment="1">
      <alignment horizontal="center" vertical="center"/>
    </xf>
    <xf numFmtId="164" fontId="11" fillId="0" borderId="1" xfId="0" applyNumberFormat="1" applyFont="1" applyBorder="1" applyAlignment="1">
      <alignment horizontal="center" vertical="center"/>
    </xf>
    <xf numFmtId="0" fontId="9" fillId="3" borderId="1" xfId="0" applyFont="1" applyFill="1" applyBorder="1" applyAlignment="1">
      <alignment horizontal="left" vertical="top" wrapText="1"/>
    </xf>
    <xf numFmtId="0" fontId="16" fillId="3" borderId="1" xfId="0" applyFont="1" applyFill="1" applyBorder="1" applyAlignment="1">
      <alignment horizontal="center" vertical="center" wrapText="1"/>
    </xf>
    <xf numFmtId="0" fontId="11" fillId="6" borderId="1" xfId="0" applyFont="1" applyFill="1" applyBorder="1" applyAlignment="1">
      <alignment horizontal="center" vertical="center"/>
    </xf>
    <xf numFmtId="9" fontId="0" fillId="6" borderId="1" xfId="1" applyFont="1" applyFill="1" applyBorder="1" applyAlignment="1">
      <alignment horizontal="center" vertical="center"/>
    </xf>
    <xf numFmtId="9" fontId="17" fillId="6" borderId="1" xfId="1" applyFont="1" applyFill="1" applyBorder="1" applyAlignment="1">
      <alignment horizontal="center" vertical="center"/>
    </xf>
    <xf numFmtId="2" fontId="16" fillId="3" borderId="1" xfId="0" applyNumberFormat="1" applyFont="1" applyFill="1" applyBorder="1" applyAlignment="1">
      <alignment horizontal="center" vertical="center" wrapText="1"/>
    </xf>
    <xf numFmtId="0" fontId="11" fillId="4" borderId="1" xfId="0" applyFont="1" applyFill="1" applyBorder="1" applyAlignment="1">
      <alignment horizontal="center" vertical="center"/>
    </xf>
    <xf numFmtId="9" fontId="0" fillId="4" borderId="1" xfId="1" applyFont="1" applyFill="1" applyBorder="1" applyAlignment="1">
      <alignment horizontal="center" vertical="center"/>
    </xf>
    <xf numFmtId="0" fontId="8" fillId="7" borderId="1" xfId="0" applyFont="1" applyFill="1" applyBorder="1" applyAlignment="1">
      <alignment horizontal="center" vertical="center"/>
    </xf>
    <xf numFmtId="9" fontId="0" fillId="7" borderId="1" xfId="1" applyFont="1" applyFill="1" applyBorder="1" applyAlignment="1">
      <alignment horizontal="center" vertical="center"/>
    </xf>
    <xf numFmtId="0" fontId="11" fillId="8" borderId="1" xfId="0" applyFont="1" applyFill="1" applyBorder="1" applyAlignment="1">
      <alignment horizontal="center" vertical="center"/>
    </xf>
    <xf numFmtId="9" fontId="11" fillId="8" borderId="1" xfId="1" applyFont="1" applyFill="1" applyBorder="1" applyAlignment="1">
      <alignment horizontal="center" vertical="center"/>
    </xf>
    <xf numFmtId="14" fontId="16" fillId="0" borderId="1" xfId="0" applyNumberFormat="1" applyFont="1" applyBorder="1" applyAlignment="1">
      <alignment horizontal="center" vertical="center" wrapText="1" shrinkToFit="1"/>
    </xf>
    <xf numFmtId="0" fontId="9" fillId="3" borderId="1" xfId="0" applyFont="1" applyFill="1" applyBorder="1" applyAlignment="1">
      <alignment vertical="top" wrapText="1"/>
    </xf>
    <xf numFmtId="0" fontId="16" fillId="0" borderId="1" xfId="0" applyFont="1" applyBorder="1" applyAlignment="1">
      <alignment horizontal="center" vertical="center"/>
    </xf>
    <xf numFmtId="0" fontId="16" fillId="3" borderId="1" xfId="0" applyFont="1" applyFill="1" applyBorder="1" applyAlignment="1">
      <alignment vertical="top" wrapText="1"/>
    </xf>
    <xf numFmtId="10" fontId="16" fillId="0" borderId="1" xfId="0" applyNumberFormat="1" applyFont="1" applyBorder="1" applyAlignment="1">
      <alignment horizontal="center" vertical="center"/>
    </xf>
    <xf numFmtId="165" fontId="16" fillId="0" borderId="1" xfId="0" applyNumberFormat="1" applyFont="1" applyBorder="1" applyAlignment="1">
      <alignment horizontal="center" vertical="center"/>
    </xf>
    <xf numFmtId="14" fontId="16" fillId="0" borderId="1" xfId="0" applyNumberFormat="1" applyFont="1" applyBorder="1" applyAlignment="1">
      <alignment horizontal="center" vertical="center" wrapText="1"/>
    </xf>
    <xf numFmtId="164" fontId="16" fillId="11" borderId="1" xfId="0" applyNumberFormat="1" applyFont="1" applyFill="1" applyBorder="1" applyAlignment="1">
      <alignment horizontal="center" vertical="center" wrapText="1"/>
    </xf>
    <xf numFmtId="0" fontId="9" fillId="3" borderId="1" xfId="0" applyFont="1" applyFill="1" applyBorder="1" applyAlignment="1">
      <alignment horizontal="center" vertical="top" wrapText="1"/>
    </xf>
    <xf numFmtId="0" fontId="19" fillId="3" borderId="1" xfId="0" applyFont="1" applyFill="1" applyBorder="1" applyAlignment="1">
      <alignment vertical="top" wrapText="1"/>
    </xf>
    <xf numFmtId="0" fontId="19" fillId="3" borderId="1" xfId="0" applyFont="1" applyFill="1" applyBorder="1" applyAlignment="1">
      <alignment horizontal="center" vertical="top" wrapText="1"/>
    </xf>
    <xf numFmtId="0" fontId="16" fillId="3" borderId="1" xfId="0" applyFont="1" applyFill="1" applyBorder="1" applyAlignment="1">
      <alignment vertical="center" wrapText="1"/>
    </xf>
    <xf numFmtId="166" fontId="9" fillId="0" borderId="1" xfId="0" applyNumberFormat="1" applyFont="1" applyBorder="1" applyAlignment="1">
      <alignment horizontal="center" vertical="center"/>
    </xf>
    <xf numFmtId="166" fontId="9" fillId="3" borderId="1" xfId="0" applyNumberFormat="1" applyFont="1" applyFill="1" applyBorder="1" applyAlignment="1">
      <alignment horizontal="center" vertical="center"/>
    </xf>
    <xf numFmtId="0" fontId="9" fillId="0" borderId="1" xfId="0" applyFont="1" applyBorder="1" applyAlignment="1">
      <alignment horizontal="right" vertical="center"/>
    </xf>
    <xf numFmtId="167" fontId="16" fillId="0" borderId="1" xfId="0" applyNumberFormat="1" applyFont="1" applyBorder="1" applyAlignment="1">
      <alignment horizontal="center" vertical="center"/>
    </xf>
    <xf numFmtId="0" fontId="0" fillId="12" borderId="1" xfId="0" applyFill="1" applyBorder="1" applyAlignment="1">
      <alignment vertical="center" wrapText="1"/>
    </xf>
    <xf numFmtId="0" fontId="9" fillId="12" borderId="1" xfId="0" applyFont="1" applyFill="1" applyBorder="1" applyAlignment="1">
      <alignment horizontal="center" vertical="center"/>
    </xf>
    <xf numFmtId="0" fontId="9" fillId="12" borderId="1" xfId="0" applyFont="1" applyFill="1" applyBorder="1" applyAlignment="1">
      <alignment vertical="center" wrapText="1"/>
    </xf>
    <xf numFmtId="0" fontId="9" fillId="12" borderId="1" xfId="0" applyFont="1" applyFill="1" applyBorder="1" applyAlignment="1">
      <alignment horizontal="center" vertical="center" wrapText="1"/>
    </xf>
    <xf numFmtId="0" fontId="11" fillId="0" borderId="1" xfId="0" applyFont="1" applyBorder="1" applyAlignment="1">
      <alignment vertical="center" wrapText="1"/>
    </xf>
    <xf numFmtId="0" fontId="9" fillId="0" borderId="1" xfId="0" applyFont="1" applyBorder="1" applyAlignment="1">
      <alignment horizontal="center" vertical="center"/>
    </xf>
    <xf numFmtId="14" fontId="9" fillId="0" borderId="1" xfId="0" applyNumberFormat="1" applyFont="1" applyBorder="1" applyAlignment="1">
      <alignment horizontal="center" vertical="center"/>
    </xf>
    <xf numFmtId="0" fontId="9" fillId="0" borderId="0" xfId="0" applyFont="1"/>
    <xf numFmtId="168" fontId="16" fillId="3" borderId="1" xfId="0" applyNumberFormat="1" applyFont="1" applyFill="1" applyBorder="1" applyAlignment="1">
      <alignment horizontal="center" vertical="center"/>
    </xf>
    <xf numFmtId="169" fontId="0" fillId="6" borderId="1" xfId="1" applyNumberFormat="1" applyFont="1" applyFill="1" applyBorder="1" applyAlignment="1">
      <alignment horizontal="center" vertical="center"/>
    </xf>
    <xf numFmtId="169" fontId="17" fillId="6" borderId="1" xfId="1" applyNumberFormat="1" applyFont="1" applyFill="1" applyBorder="1" applyAlignment="1">
      <alignment horizontal="center" vertical="center"/>
    </xf>
    <xf numFmtId="9" fontId="16" fillId="3" borderId="1" xfId="1" applyFont="1" applyFill="1" applyBorder="1" applyAlignment="1">
      <alignment horizontal="center" vertical="center"/>
    </xf>
    <xf numFmtId="170" fontId="16" fillId="3" borderId="1" xfId="0" applyNumberFormat="1" applyFont="1" applyFill="1" applyBorder="1" applyAlignment="1">
      <alignment horizontal="center" vertical="center"/>
    </xf>
    <xf numFmtId="10" fontId="16" fillId="3" borderId="1" xfId="0" applyNumberFormat="1" applyFont="1" applyFill="1" applyBorder="1" applyAlignment="1">
      <alignment horizontal="center" vertical="center"/>
    </xf>
    <xf numFmtId="4" fontId="9" fillId="3" borderId="1" xfId="0" applyNumberFormat="1" applyFont="1" applyFill="1" applyBorder="1" applyAlignment="1">
      <alignment horizontal="center" vertical="center" wrapText="1"/>
    </xf>
    <xf numFmtId="0" fontId="9" fillId="3" borderId="1" xfId="0" applyFont="1" applyFill="1" applyBorder="1" applyAlignment="1">
      <alignment horizontal="center" wrapText="1"/>
    </xf>
    <xf numFmtId="0" fontId="9" fillId="3" borderId="1" xfId="0" applyFont="1" applyFill="1" applyBorder="1" applyAlignment="1">
      <alignment wrapText="1"/>
    </xf>
    <xf numFmtId="4" fontId="9" fillId="3" borderId="1" xfId="0" applyNumberFormat="1" applyFont="1" applyFill="1" applyBorder="1" applyAlignment="1">
      <alignment vertical="center" wrapText="1"/>
    </xf>
    <xf numFmtId="14" fontId="9" fillId="3" borderId="1" xfId="0" applyNumberFormat="1" applyFont="1" applyFill="1" applyBorder="1" applyAlignment="1">
      <alignment horizontal="center" vertical="center"/>
    </xf>
    <xf numFmtId="0" fontId="9" fillId="3" borderId="1" xfId="0" applyFont="1" applyFill="1" applyBorder="1" applyAlignment="1">
      <alignment horizontal="center" vertical="center"/>
    </xf>
    <xf numFmtId="0" fontId="0" fillId="0" borderId="1" xfId="0" applyBorder="1" applyAlignment="1">
      <alignment horizontal="center" vertical="center"/>
    </xf>
    <xf numFmtId="1" fontId="9" fillId="3" borderId="1" xfId="0" applyNumberFormat="1" applyFont="1" applyFill="1" applyBorder="1" applyAlignment="1">
      <alignment horizontal="center" vertical="center"/>
    </xf>
    <xf numFmtId="0" fontId="9" fillId="3" borderId="1" xfId="0" applyFont="1" applyFill="1" applyBorder="1" applyAlignment="1">
      <alignment vertical="center" wrapText="1"/>
    </xf>
    <xf numFmtId="0" fontId="9" fillId="3" borderId="1" xfId="0" applyFont="1" applyFill="1" applyBorder="1" applyAlignment="1">
      <alignment horizontal="center" vertical="center" wrapText="1"/>
    </xf>
    <xf numFmtId="0" fontId="9" fillId="3" borderId="1" xfId="0" applyFont="1" applyFill="1" applyBorder="1" applyAlignment="1">
      <alignment horizontal="left" vertical="center" wrapText="1"/>
    </xf>
    <xf numFmtId="171" fontId="9" fillId="3" borderId="1" xfId="0" applyNumberFormat="1" applyFont="1" applyFill="1" applyBorder="1" applyAlignment="1">
      <alignment horizontal="center" vertical="center"/>
    </xf>
    <xf numFmtId="172" fontId="9" fillId="3" borderId="1" xfId="0" applyNumberFormat="1" applyFont="1" applyFill="1" applyBorder="1" applyAlignment="1">
      <alignment horizontal="center" vertical="center"/>
    </xf>
    <xf numFmtId="4" fontId="0" fillId="0" borderId="1" xfId="0" applyNumberFormat="1" applyBorder="1" applyAlignment="1">
      <alignment horizontal="right" vertical="center"/>
    </xf>
    <xf numFmtId="14" fontId="0" fillId="0" borderId="1" xfId="0" applyNumberFormat="1" applyBorder="1" applyAlignment="1">
      <alignment horizontal="center" vertical="center"/>
    </xf>
    <xf numFmtId="0" fontId="9" fillId="12" borderId="1" xfId="0" applyFont="1" applyFill="1" applyBorder="1" applyAlignment="1">
      <alignment horizontal="left" vertical="top" wrapText="1"/>
    </xf>
    <xf numFmtId="14" fontId="11" fillId="0" borderId="1" xfId="0" applyNumberFormat="1" applyFont="1" applyBorder="1"/>
    <xf numFmtId="0" fontId="0" fillId="0" borderId="1" xfId="0" applyBorder="1"/>
    <xf numFmtId="0" fontId="16" fillId="0" borderId="1" xfId="0" applyFont="1" applyBorder="1" applyAlignment="1">
      <alignment horizontal="center" vertical="center" wrapText="1"/>
    </xf>
    <xf numFmtId="2" fontId="16" fillId="0" borderId="1" xfId="0" applyNumberFormat="1" applyFont="1" applyBorder="1" applyAlignment="1">
      <alignment horizontal="center" vertical="center" wrapText="1"/>
    </xf>
    <xf numFmtId="10" fontId="0" fillId="7" borderId="1" xfId="1" applyNumberFormat="1" applyFont="1" applyFill="1" applyBorder="1" applyAlignment="1">
      <alignment horizontal="center" vertical="center"/>
    </xf>
    <xf numFmtId="14" fontId="16" fillId="0" borderId="1" xfId="0" applyNumberFormat="1" applyFont="1" applyBorder="1" applyAlignment="1">
      <alignment horizontal="center" vertical="center"/>
    </xf>
    <xf numFmtId="170" fontId="16" fillId="0" borderId="1" xfId="0" applyNumberFormat="1" applyFont="1" applyBorder="1" applyAlignment="1">
      <alignment horizontal="center" vertical="center"/>
    </xf>
    <xf numFmtId="10" fontId="16" fillId="11" borderId="1" xfId="0" applyNumberFormat="1" applyFont="1" applyFill="1" applyBorder="1" applyAlignment="1">
      <alignment horizontal="center" vertical="center" wrapText="1"/>
    </xf>
    <xf numFmtId="0" fontId="9" fillId="4" borderId="1" xfId="0" applyFont="1" applyFill="1" applyBorder="1" applyAlignment="1">
      <alignment vertical="top" wrapText="1"/>
    </xf>
    <xf numFmtId="0" fontId="9" fillId="0" borderId="1" xfId="0" applyFont="1" applyBorder="1" applyAlignment="1">
      <alignment horizontal="center" vertical="top" wrapText="1"/>
    </xf>
    <xf numFmtId="173" fontId="9" fillId="4" borderId="1" xfId="0" applyNumberFormat="1" applyFont="1" applyFill="1" applyBorder="1"/>
    <xf numFmtId="0" fontId="9" fillId="3" borderId="1" xfId="0" applyFont="1" applyFill="1" applyBorder="1" applyAlignment="1">
      <alignment horizontal="right" vertical="center"/>
    </xf>
    <xf numFmtId="0" fontId="9" fillId="4" borderId="1" xfId="0" applyFont="1" applyFill="1" applyBorder="1" applyAlignment="1">
      <alignment vertical="center" wrapText="1"/>
    </xf>
    <xf numFmtId="0" fontId="9" fillId="0" borderId="1" xfId="0" applyFont="1" applyBorder="1" applyAlignment="1">
      <alignment horizontal="center" vertical="center" wrapText="1"/>
    </xf>
    <xf numFmtId="0" fontId="9" fillId="4" borderId="1" xfId="0" applyFont="1" applyFill="1" applyBorder="1" applyAlignment="1">
      <alignment vertical="center"/>
    </xf>
    <xf numFmtId="170" fontId="16" fillId="0" borderId="0" xfId="0" applyNumberFormat="1" applyFont="1" applyAlignment="1">
      <alignment horizontal="center" vertical="center"/>
    </xf>
    <xf numFmtId="10" fontId="0" fillId="4" borderId="1" xfId="1" applyNumberFormat="1" applyFont="1" applyFill="1" applyBorder="1" applyAlignment="1">
      <alignment horizontal="center" vertical="center"/>
    </xf>
    <xf numFmtId="10" fontId="17" fillId="4" borderId="1" xfId="1" applyNumberFormat="1" applyFont="1" applyFill="1" applyBorder="1" applyAlignment="1">
      <alignment horizontal="center" vertical="center"/>
    </xf>
    <xf numFmtId="0" fontId="9" fillId="4" borderId="2" xfId="0" applyFont="1" applyFill="1" applyBorder="1" applyAlignment="1">
      <alignment vertical="top" wrapText="1"/>
    </xf>
    <xf numFmtId="0" fontId="9" fillId="3" borderId="2" xfId="0" applyFont="1" applyFill="1" applyBorder="1" applyAlignment="1">
      <alignment vertical="top" wrapText="1"/>
    </xf>
    <xf numFmtId="170" fontId="16" fillId="0" borderId="1" xfId="0" applyNumberFormat="1" applyFont="1" applyBorder="1" applyAlignment="1">
      <alignment horizontal="right" vertical="center"/>
    </xf>
    <xf numFmtId="0" fontId="9" fillId="0" borderId="1" xfId="0" applyFont="1" applyBorder="1" applyAlignment="1">
      <alignment horizontal="right" vertical="center" wrapText="1"/>
    </xf>
    <xf numFmtId="166" fontId="9" fillId="0" borderId="1" xfId="0" applyNumberFormat="1" applyFont="1" applyBorder="1" applyAlignment="1">
      <alignment horizontal="left" vertical="center"/>
    </xf>
    <xf numFmtId="174" fontId="16" fillId="3" borderId="1" xfId="0" applyNumberFormat="1" applyFont="1" applyFill="1" applyBorder="1" applyAlignment="1">
      <alignment horizontal="center" vertical="center"/>
    </xf>
    <xf numFmtId="14" fontId="16" fillId="3" borderId="1" xfId="0" applyNumberFormat="1" applyFont="1" applyFill="1" applyBorder="1" applyAlignment="1">
      <alignment horizontal="center" vertical="center" wrapText="1"/>
    </xf>
    <xf numFmtId="4" fontId="9" fillId="3" borderId="1" xfId="0" applyNumberFormat="1" applyFont="1" applyFill="1" applyBorder="1" applyAlignment="1">
      <alignment horizontal="right" vertical="center" wrapText="1"/>
    </xf>
    <xf numFmtId="0" fontId="0" fillId="3" borderId="1" xfId="0" applyFill="1" applyBorder="1" applyAlignment="1">
      <alignment vertical="center" wrapText="1"/>
    </xf>
    <xf numFmtId="166" fontId="9" fillId="4" borderId="1" xfId="0" applyNumberFormat="1" applyFont="1" applyFill="1" applyBorder="1" applyAlignment="1">
      <alignment vertical="center" wrapText="1"/>
    </xf>
    <xf numFmtId="166" fontId="9" fillId="0" borderId="1" xfId="0" applyNumberFormat="1" applyFont="1" applyBorder="1" applyAlignment="1">
      <alignment vertical="center" wrapText="1"/>
    </xf>
    <xf numFmtId="166" fontId="9" fillId="0" borderId="1" xfId="0" applyNumberFormat="1" applyFont="1" applyBorder="1" applyAlignment="1">
      <alignment horizontal="center" vertical="center" wrapText="1"/>
    </xf>
    <xf numFmtId="0" fontId="11" fillId="3" borderId="1" xfId="0" applyFont="1" applyFill="1" applyBorder="1" applyAlignment="1">
      <alignment horizontal="left" vertical="top" wrapText="1"/>
    </xf>
    <xf numFmtId="14" fontId="11" fillId="0" borderId="1" xfId="0" applyNumberFormat="1" applyFont="1" applyBorder="1" applyAlignment="1">
      <alignment horizontal="center" vertical="center"/>
    </xf>
    <xf numFmtId="0" fontId="8" fillId="3" borderId="1" xfId="0" applyFont="1" applyFill="1" applyBorder="1" applyAlignment="1">
      <alignment horizontal="left" vertical="top" wrapText="1"/>
    </xf>
    <xf numFmtId="0" fontId="11" fillId="0" borderId="1" xfId="0" applyFont="1" applyBorder="1" applyAlignment="1">
      <alignment horizontal="center" vertical="center" wrapText="1"/>
    </xf>
    <xf numFmtId="2" fontId="11" fillId="0" borderId="1" xfId="0" applyNumberFormat="1" applyFont="1" applyBorder="1" applyAlignment="1">
      <alignment horizontal="center" vertical="center" wrapText="1"/>
    </xf>
    <xf numFmtId="14" fontId="11" fillId="0" borderId="1" xfId="0" applyNumberFormat="1" applyFont="1" applyBorder="1" applyAlignment="1">
      <alignment horizontal="center" vertical="center" wrapText="1" shrinkToFit="1"/>
    </xf>
    <xf numFmtId="0" fontId="11" fillId="0" borderId="1" xfId="0" applyFont="1" applyBorder="1" applyAlignment="1">
      <alignment horizontal="center" vertical="center"/>
    </xf>
    <xf numFmtId="0" fontId="8" fillId="3" borderId="1" xfId="0" applyFont="1" applyFill="1" applyBorder="1" applyAlignment="1">
      <alignment vertical="top" wrapText="1"/>
    </xf>
    <xf numFmtId="0" fontId="11" fillId="3" borderId="1" xfId="0" applyFont="1" applyFill="1" applyBorder="1" applyAlignment="1">
      <alignment vertical="top" wrapText="1"/>
    </xf>
    <xf numFmtId="170" fontId="11" fillId="0" borderId="1" xfId="0" applyNumberFormat="1" applyFont="1" applyBorder="1" applyAlignment="1">
      <alignment horizontal="center" vertical="center"/>
    </xf>
    <xf numFmtId="0" fontId="8" fillId="3" borderId="1" xfId="0" applyFont="1" applyFill="1" applyBorder="1" applyAlignment="1">
      <alignment horizontal="center" vertical="top" wrapText="1"/>
    </xf>
    <xf numFmtId="0" fontId="8" fillId="4" borderId="1" xfId="0" applyFont="1" applyFill="1" applyBorder="1" applyAlignment="1">
      <alignment vertical="top" wrapText="1"/>
    </xf>
    <xf numFmtId="0" fontId="8" fillId="0" borderId="1" xfId="0" applyFont="1" applyBorder="1" applyAlignment="1">
      <alignment horizontal="center" vertical="top" wrapText="1"/>
    </xf>
    <xf numFmtId="0" fontId="20" fillId="3" borderId="1" xfId="0" applyFont="1" applyFill="1" applyBorder="1" applyAlignment="1">
      <alignment horizontal="center" vertical="top" wrapText="1"/>
    </xf>
    <xf numFmtId="0" fontId="11" fillId="3" borderId="1" xfId="0" applyFont="1" applyFill="1" applyBorder="1" applyAlignment="1">
      <alignment vertical="center" wrapText="1"/>
    </xf>
    <xf numFmtId="173" fontId="8" fillId="4" borderId="1" xfId="0" applyNumberFormat="1" applyFont="1" applyFill="1" applyBorder="1"/>
    <xf numFmtId="166" fontId="8" fillId="0" borderId="1" xfId="0" applyNumberFormat="1" applyFont="1" applyBorder="1" applyAlignment="1">
      <alignment horizontal="center" vertical="center"/>
    </xf>
    <xf numFmtId="166" fontId="0" fillId="3" borderId="1" xfId="0" applyNumberFormat="1" applyFill="1" applyBorder="1" applyAlignment="1">
      <alignment horizontal="center" vertical="center"/>
    </xf>
    <xf numFmtId="0" fontId="0" fillId="3" borderId="1" xfId="0" applyFill="1" applyBorder="1" applyAlignment="1">
      <alignment horizontal="right" vertical="center"/>
    </xf>
    <xf numFmtId="0" fontId="11" fillId="4" borderId="1" xfId="0" applyFont="1" applyFill="1" applyBorder="1" applyAlignment="1">
      <alignment vertical="center" wrapText="1"/>
    </xf>
    <xf numFmtId="0" fontId="8" fillId="4" borderId="1" xfId="0" applyFont="1" applyFill="1" applyBorder="1" applyAlignment="1">
      <alignment vertical="center"/>
    </xf>
    <xf numFmtId="167" fontId="11" fillId="0" borderId="1" xfId="0" applyNumberFormat="1" applyFont="1" applyBorder="1" applyAlignment="1">
      <alignment horizontal="center" vertical="center"/>
    </xf>
    <xf numFmtId="14" fontId="8" fillId="0" borderId="1" xfId="0" applyNumberFormat="1" applyFont="1" applyBorder="1" applyAlignment="1">
      <alignment horizontal="center" vertical="center"/>
    </xf>
    <xf numFmtId="170" fontId="11" fillId="0" borderId="0" xfId="0" applyNumberFormat="1" applyFont="1" applyAlignment="1">
      <alignment horizontal="center" vertical="center"/>
    </xf>
    <xf numFmtId="0" fontId="8" fillId="0" borderId="0" xfId="0" applyFont="1"/>
    <xf numFmtId="0" fontId="17" fillId="0" borderId="0" xfId="0" applyFont="1"/>
    <xf numFmtId="14" fontId="17" fillId="0" borderId="0" xfId="0" applyNumberFormat="1" applyFont="1"/>
    <xf numFmtId="2" fontId="0" fillId="0" borderId="0" xfId="0" applyNumberFormat="1"/>
    <xf numFmtId="170" fontId="16" fillId="0" borderId="1" xfId="0" applyNumberFormat="1" applyFont="1" applyBorder="1" applyAlignment="1">
      <alignment horizontal="left" vertical="center" wrapText="1"/>
    </xf>
    <xf numFmtId="14" fontId="0" fillId="0" borderId="1" xfId="0" applyNumberFormat="1" applyBorder="1" applyAlignment="1">
      <alignment horizontal="left" vertical="center" wrapText="1"/>
    </xf>
    <xf numFmtId="0" fontId="0" fillId="3" borderId="1" xfId="0" applyFill="1" applyBorder="1" applyAlignment="1">
      <alignment horizontal="left" vertical="center" wrapText="1"/>
    </xf>
    <xf numFmtId="10" fontId="0" fillId="0" borderId="0" xfId="0" applyNumberFormat="1"/>
    <xf numFmtId="170" fontId="0" fillId="0" borderId="0" xfId="0" applyNumberFormat="1"/>
    <xf numFmtId="0" fontId="0" fillId="0" borderId="0" xfId="0" applyAlignment="1">
      <alignment horizontal="center" vertical="center"/>
    </xf>
    <xf numFmtId="166" fontId="0" fillId="0" borderId="0" xfId="0" applyNumberFormat="1" applyAlignment="1">
      <alignment horizontal="left" vertical="center" wrapText="1"/>
    </xf>
    <xf numFmtId="0" fontId="0" fillId="0" borderId="0" xfId="0" applyAlignment="1">
      <alignment horizontal="left" vertical="center"/>
    </xf>
    <xf numFmtId="2" fontId="0" fillId="0" borderId="0" xfId="0" applyNumberFormat="1" applyAlignment="1">
      <alignment horizontal="left" vertical="center" wrapText="1"/>
    </xf>
    <xf numFmtId="43" fontId="0" fillId="0" borderId="0" xfId="2" applyFont="1" applyAlignment="1">
      <alignment horizontal="center" vertical="center"/>
    </xf>
    <xf numFmtId="166" fontId="0" fillId="0" borderId="0" xfId="0" applyNumberFormat="1" applyAlignment="1">
      <alignment horizontal="center" vertical="center"/>
    </xf>
    <xf numFmtId="175" fontId="0" fillId="0" borderId="0" xfId="0" applyNumberFormat="1" applyAlignment="1">
      <alignment horizontal="center" vertical="center"/>
    </xf>
    <xf numFmtId="0" fontId="0" fillId="0" borderId="0" xfId="0" applyAlignment="1">
      <alignment horizontal="center" vertical="center" wrapText="1"/>
    </xf>
    <xf numFmtId="10" fontId="0" fillId="0" borderId="0" xfId="1" applyNumberFormat="1" applyFont="1" applyAlignment="1">
      <alignment horizontal="center" vertical="center"/>
    </xf>
    <xf numFmtId="0" fontId="0" fillId="0" borderId="0" xfId="0" applyAlignment="1">
      <alignment horizontal="left" vertical="center" wrapText="1"/>
    </xf>
    <xf numFmtId="0" fontId="16" fillId="0" borderId="1" xfId="0" applyFont="1" applyBorder="1" applyAlignment="1">
      <alignment horizontal="left" vertical="center" wrapText="1"/>
    </xf>
    <xf numFmtId="43" fontId="16" fillId="0" borderId="1" xfId="2" applyFont="1" applyBorder="1" applyAlignment="1">
      <alignment horizontal="center" vertical="center" wrapText="1"/>
    </xf>
    <xf numFmtId="166" fontId="16" fillId="0" borderId="1" xfId="0" applyNumberFormat="1" applyFont="1" applyBorder="1" applyAlignment="1">
      <alignment horizontal="center" vertical="center" wrapText="1"/>
    </xf>
    <xf numFmtId="175" fontId="16" fillId="0" borderId="1" xfId="0" applyNumberFormat="1" applyFont="1" applyBorder="1" applyAlignment="1">
      <alignment horizontal="center" vertical="center" wrapText="1"/>
    </xf>
    <xf numFmtId="10" fontId="16" fillId="0" borderId="1" xfId="1" applyNumberFormat="1" applyFont="1" applyFill="1" applyBorder="1" applyAlignment="1">
      <alignment horizontal="center" vertical="center" wrapText="1"/>
    </xf>
    <xf numFmtId="0" fontId="0" fillId="0" borderId="0" xfId="0" applyAlignment="1">
      <alignment horizontal="center"/>
    </xf>
    <xf numFmtId="10" fontId="0" fillId="0" borderId="1" xfId="1" applyNumberFormat="1" applyFont="1" applyFill="1" applyBorder="1" applyAlignment="1">
      <alignment horizontal="center" vertical="center" wrapText="1"/>
    </xf>
    <xf numFmtId="0" fontId="22" fillId="0" borderId="0" xfId="0" applyFont="1" applyAlignment="1">
      <alignment horizontal="center" vertical="center"/>
    </xf>
    <xf numFmtId="0" fontId="22" fillId="0" borderId="1" xfId="0" applyFont="1" applyBorder="1" applyAlignment="1">
      <alignment horizontal="left" vertical="center" wrapText="1"/>
    </xf>
    <xf numFmtId="43" fontId="22" fillId="0" borderId="1" xfId="2" applyFont="1" applyFill="1" applyBorder="1" applyAlignment="1">
      <alignment horizontal="center" vertical="center" wrapText="1"/>
    </xf>
    <xf numFmtId="0" fontId="22" fillId="0" borderId="1" xfId="0" applyFont="1" applyBorder="1" applyAlignment="1">
      <alignment horizontal="center" vertical="center"/>
    </xf>
    <xf numFmtId="43" fontId="22" fillId="0" borderId="1" xfId="2" applyFont="1" applyFill="1" applyBorder="1" applyAlignment="1">
      <alignment horizontal="right" vertical="center" wrapText="1"/>
    </xf>
    <xf numFmtId="166" fontId="22" fillId="0" borderId="1" xfId="0" applyNumberFormat="1" applyFont="1" applyBorder="1" applyAlignment="1">
      <alignment horizontal="center" vertical="center"/>
    </xf>
    <xf numFmtId="175" fontId="22" fillId="0" borderId="1" xfId="0" applyNumberFormat="1" applyFont="1" applyBorder="1" applyAlignment="1">
      <alignment horizontal="center" vertical="center"/>
    </xf>
    <xf numFmtId="0" fontId="22" fillId="0" borderId="1" xfId="0" applyFont="1" applyBorder="1" applyAlignment="1">
      <alignment horizontal="center" vertical="center" wrapText="1"/>
    </xf>
    <xf numFmtId="10" fontId="22" fillId="0" borderId="1" xfId="1" applyNumberFormat="1" applyFont="1" applyFill="1" applyBorder="1" applyAlignment="1">
      <alignment horizontal="center" vertical="center" wrapText="1"/>
    </xf>
    <xf numFmtId="0" fontId="22" fillId="0" borderId="1" xfId="0" applyFont="1" applyBorder="1" applyAlignment="1">
      <alignment horizontal="left" vertical="center"/>
    </xf>
    <xf numFmtId="176" fontId="22" fillId="0" borderId="1" xfId="0" applyNumberFormat="1" applyFont="1" applyBorder="1" applyAlignment="1">
      <alignment horizontal="right" vertical="center" wrapText="1"/>
    </xf>
    <xf numFmtId="0" fontId="22" fillId="0" borderId="0" xfId="0" applyFont="1"/>
    <xf numFmtId="43" fontId="22" fillId="0" borderId="1" xfId="2" applyFont="1" applyFill="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43" fontId="0" fillId="0" borderId="1" xfId="2" applyFont="1" applyFill="1" applyBorder="1" applyAlignment="1">
      <alignment horizontal="center" vertical="center"/>
    </xf>
    <xf numFmtId="43" fontId="0" fillId="0" borderId="1" xfId="2" applyFont="1" applyFill="1" applyBorder="1" applyAlignment="1">
      <alignment horizontal="right" vertical="center" wrapText="1"/>
    </xf>
    <xf numFmtId="166" fontId="0" fillId="0" borderId="1" xfId="0" applyNumberFormat="1" applyBorder="1" applyAlignment="1">
      <alignment horizontal="center" vertical="center"/>
    </xf>
    <xf numFmtId="175" fontId="0" fillId="0" borderId="1" xfId="0" applyNumberFormat="1" applyBorder="1" applyAlignment="1">
      <alignment horizontal="center" vertical="center"/>
    </xf>
    <xf numFmtId="0" fontId="0" fillId="0" borderId="1" xfId="0" applyBorder="1" applyAlignment="1">
      <alignment horizontal="center" vertical="center" wrapText="1"/>
    </xf>
    <xf numFmtId="176" fontId="0" fillId="0" borderId="1" xfId="0" applyNumberFormat="1" applyBorder="1" applyAlignment="1">
      <alignment horizontal="right" vertical="center" wrapText="1"/>
    </xf>
    <xf numFmtId="10" fontId="16" fillId="0" borderId="2" xfId="1" applyNumberFormat="1" applyFont="1" applyFill="1" applyBorder="1" applyAlignment="1">
      <alignment horizontal="center" vertical="center" wrapText="1"/>
    </xf>
    <xf numFmtId="9" fontId="22" fillId="0" borderId="1" xfId="1" applyFont="1" applyFill="1" applyBorder="1" applyAlignment="1">
      <alignment horizontal="center" vertical="center"/>
    </xf>
    <xf numFmtId="9" fontId="0" fillId="0" borderId="1" xfId="1" applyFont="1" applyFill="1" applyBorder="1" applyAlignment="1">
      <alignment horizontal="center" vertical="center"/>
    </xf>
    <xf numFmtId="177" fontId="22" fillId="0" borderId="1" xfId="0" applyNumberFormat="1" applyFont="1" applyBorder="1" applyAlignment="1">
      <alignment horizontal="center" vertical="center"/>
    </xf>
    <xf numFmtId="177" fontId="0" fillId="0" borderId="1" xfId="0" applyNumberFormat="1" applyBorder="1" applyAlignment="1">
      <alignment horizontal="center" vertical="center"/>
    </xf>
    <xf numFmtId="169" fontId="0" fillId="7" borderId="1" xfId="1" applyNumberFormat="1" applyFont="1" applyFill="1" applyBorder="1" applyAlignment="1">
      <alignment horizontal="center" vertical="center"/>
    </xf>
    <xf numFmtId="164" fontId="16" fillId="11" borderId="1" xfId="0" applyNumberFormat="1" applyFont="1" applyFill="1" applyBorder="1" applyAlignment="1">
      <alignment vertical="center" wrapText="1"/>
    </xf>
    <xf numFmtId="10" fontId="16" fillId="11" borderId="2" xfId="0" applyNumberFormat="1" applyFont="1" applyFill="1" applyBorder="1" applyAlignment="1">
      <alignment horizontal="center" vertical="center" wrapText="1"/>
    </xf>
    <xf numFmtId="169" fontId="23" fillId="0" borderId="1" xfId="1" applyNumberFormat="1" applyFont="1" applyBorder="1" applyAlignment="1">
      <alignment horizontal="center" vertical="center"/>
    </xf>
    <xf numFmtId="10" fontId="26" fillId="4" borderId="1" xfId="1" applyNumberFormat="1" applyFont="1" applyFill="1" applyBorder="1" applyAlignment="1">
      <alignment horizontal="center" vertical="center"/>
    </xf>
    <xf numFmtId="10" fontId="16" fillId="0" borderId="1" xfId="3" applyNumberFormat="1" applyFont="1" applyBorder="1" applyAlignment="1">
      <alignment horizontal="center" vertical="center"/>
    </xf>
    <xf numFmtId="0" fontId="16" fillId="11" borderId="1" xfId="3" applyFont="1" applyFill="1" applyBorder="1" applyAlignment="1">
      <alignment horizontal="center" vertical="center" wrapText="1"/>
    </xf>
    <xf numFmtId="0" fontId="16" fillId="11" borderId="1" xfId="3" applyFont="1" applyFill="1" applyBorder="1" applyAlignment="1">
      <alignment vertical="center" wrapText="1"/>
    </xf>
    <xf numFmtId="10" fontId="16" fillId="0" borderId="1" xfId="5" applyNumberFormat="1" applyFont="1" applyBorder="1" applyAlignment="1">
      <alignment horizontal="center" vertical="center"/>
    </xf>
    <xf numFmtId="9" fontId="6" fillId="6" borderId="1" xfId="6" applyFont="1" applyFill="1" applyBorder="1" applyAlignment="1">
      <alignment horizontal="center" vertical="center"/>
    </xf>
    <xf numFmtId="9" fontId="17" fillId="6" borderId="1" xfId="6" applyFont="1" applyFill="1" applyBorder="1" applyAlignment="1">
      <alignment horizontal="center" vertical="center"/>
    </xf>
    <xf numFmtId="10" fontId="16" fillId="11" borderId="1" xfId="5" applyNumberFormat="1" applyFont="1" applyFill="1" applyBorder="1" applyAlignment="1">
      <alignment horizontal="center" vertical="center" wrapText="1"/>
    </xf>
    <xf numFmtId="0" fontId="9" fillId="3" borderId="1" xfId="5" applyFont="1" applyFill="1" applyBorder="1" applyAlignment="1">
      <alignment horizontal="left" vertical="center" wrapText="1"/>
    </xf>
    <xf numFmtId="4" fontId="6" fillId="0" borderId="1" xfId="5" applyNumberFormat="1" applyBorder="1" applyAlignment="1">
      <alignment horizontal="right" vertical="center"/>
    </xf>
    <xf numFmtId="166" fontId="9" fillId="0" borderId="1" xfId="0" applyNumberFormat="1" applyFont="1" applyBorder="1" applyAlignment="1">
      <alignment horizontal="left" vertical="center" wrapText="1"/>
    </xf>
    <xf numFmtId="170" fontId="23" fillId="0" borderId="1" xfId="10" applyNumberFormat="1" applyFont="1" applyBorder="1" applyAlignment="1">
      <alignment horizontal="center" vertical="center"/>
    </xf>
    <xf numFmtId="0" fontId="23" fillId="3" borderId="1" xfId="10" applyFont="1" applyFill="1" applyBorder="1" applyAlignment="1">
      <alignment vertical="center" wrapText="1"/>
    </xf>
    <xf numFmtId="166" fontId="24" fillId="0" borderId="1" xfId="10" applyNumberFormat="1" applyFont="1" applyBorder="1" applyAlignment="1">
      <alignment horizontal="center" vertical="center"/>
    </xf>
    <xf numFmtId="10" fontId="4" fillId="7" borderId="1" xfId="13" applyNumberFormat="1" applyFont="1" applyFill="1" applyBorder="1" applyAlignment="1">
      <alignment horizontal="center" vertical="center"/>
    </xf>
    <xf numFmtId="9" fontId="17" fillId="6" borderId="1" xfId="13" applyFont="1" applyFill="1" applyBorder="1" applyAlignment="1">
      <alignment horizontal="center" vertical="center"/>
    </xf>
    <xf numFmtId="9" fontId="11" fillId="8" borderId="1" xfId="13" applyFont="1" applyFill="1" applyBorder="1" applyAlignment="1">
      <alignment horizontal="center" vertical="center"/>
    </xf>
    <xf numFmtId="10" fontId="23" fillId="0" borderId="1" xfId="10" applyNumberFormat="1" applyFont="1" applyBorder="1" applyAlignment="1">
      <alignment horizontal="center" vertical="center"/>
    </xf>
    <xf numFmtId="10" fontId="30" fillId="7" borderId="1" xfId="11" applyNumberFormat="1" applyFont="1" applyFill="1" applyBorder="1" applyAlignment="1">
      <alignment horizontal="center" vertical="center"/>
    </xf>
    <xf numFmtId="10" fontId="16" fillId="3" borderId="1" xfId="12" applyNumberFormat="1" applyFont="1" applyFill="1" applyBorder="1" applyAlignment="1">
      <alignment horizontal="center" vertical="center"/>
    </xf>
    <xf numFmtId="10" fontId="6" fillId="4" borderId="1" xfId="6" applyNumberFormat="1" applyFont="1" applyFill="1" applyBorder="1" applyAlignment="1">
      <alignment horizontal="center" vertical="center"/>
    </xf>
    <xf numFmtId="10" fontId="6" fillId="7" borderId="1" xfId="6" applyNumberFormat="1" applyFont="1" applyFill="1" applyBorder="1" applyAlignment="1">
      <alignment horizontal="center" vertical="center"/>
    </xf>
    <xf numFmtId="10" fontId="25" fillId="11" borderId="1" xfId="1" applyNumberFormat="1" applyFont="1" applyFill="1" applyBorder="1" applyAlignment="1">
      <alignment horizontal="center" vertical="center" wrapText="1"/>
    </xf>
    <xf numFmtId="0" fontId="0" fillId="3" borderId="1" xfId="5" applyFont="1" applyFill="1" applyBorder="1" applyAlignment="1">
      <alignment horizontal="left" vertical="center" wrapText="1"/>
    </xf>
    <xf numFmtId="10" fontId="17" fillId="4" borderId="1" xfId="6" applyNumberFormat="1" applyFont="1" applyFill="1" applyBorder="1" applyAlignment="1">
      <alignment horizontal="center" vertical="center"/>
    </xf>
    <xf numFmtId="10" fontId="7" fillId="0" borderId="1" xfId="1" applyNumberFormat="1" applyFont="1" applyBorder="1" applyAlignment="1">
      <alignment horizontal="center" vertical="center" wrapText="1"/>
    </xf>
    <xf numFmtId="43" fontId="0" fillId="0" borderId="0" xfId="2" applyFont="1"/>
    <xf numFmtId="0" fontId="16" fillId="7" borderId="1" xfId="0" applyFont="1" applyFill="1" applyBorder="1"/>
    <xf numFmtId="10" fontId="3" fillId="7" borderId="1" xfId="12" applyNumberFormat="1" applyFont="1" applyFill="1" applyBorder="1"/>
    <xf numFmtId="10" fontId="3" fillId="7" borderId="1" xfId="12" applyNumberFormat="1" applyFont="1" applyFill="1" applyBorder="1" applyAlignment="1">
      <alignment horizontal="center"/>
    </xf>
    <xf numFmtId="10" fontId="3" fillId="7" borderId="1" xfId="0" applyNumberFormat="1" applyFont="1" applyFill="1" applyBorder="1" applyAlignment="1">
      <alignment horizontal="center"/>
    </xf>
    <xf numFmtId="10" fontId="16" fillId="11" borderId="4" xfId="0" applyNumberFormat="1" applyFont="1" applyFill="1" applyBorder="1" applyAlignment="1">
      <alignment vertical="center" wrapText="1"/>
    </xf>
    <xf numFmtId="10" fontId="16" fillId="11" borderId="1" xfId="0" applyNumberFormat="1" applyFont="1" applyFill="1" applyBorder="1" applyAlignment="1">
      <alignment vertical="center" wrapText="1"/>
    </xf>
    <xf numFmtId="0" fontId="3" fillId="3" borderId="1" xfId="0" applyFont="1" applyFill="1" applyBorder="1" applyAlignment="1">
      <alignment vertical="center" wrapText="1"/>
    </xf>
    <xf numFmtId="166" fontId="3" fillId="0" borderId="1" xfId="0" applyNumberFormat="1" applyFont="1" applyBorder="1" applyAlignment="1">
      <alignment horizontal="center" vertical="center"/>
    </xf>
    <xf numFmtId="0" fontId="3" fillId="0" borderId="1" xfId="0" applyFont="1" applyBorder="1" applyAlignment="1">
      <alignment horizontal="right" vertical="center" wrapText="1"/>
    </xf>
    <xf numFmtId="166" fontId="3" fillId="0" borderId="1" xfId="0" applyNumberFormat="1" applyFont="1" applyBorder="1" applyAlignment="1">
      <alignment horizontal="center" vertical="center" wrapText="1"/>
    </xf>
    <xf numFmtId="0" fontId="3" fillId="3" borderId="1" xfId="0" applyFont="1" applyFill="1" applyBorder="1" applyAlignment="1">
      <alignment horizontal="center" vertical="center" wrapText="1"/>
    </xf>
    <xf numFmtId="0" fontId="11" fillId="18" borderId="1" xfId="0" applyFont="1" applyFill="1" applyBorder="1" applyAlignment="1">
      <alignment vertical="center" wrapText="1"/>
    </xf>
    <xf numFmtId="170" fontId="11" fillId="18" borderId="1" xfId="0" applyNumberFormat="1" applyFont="1" applyFill="1" applyBorder="1" applyAlignment="1">
      <alignment horizontal="center" vertical="center"/>
    </xf>
    <xf numFmtId="173" fontId="8" fillId="18" borderId="1" xfId="0" applyNumberFormat="1" applyFont="1" applyFill="1" applyBorder="1"/>
    <xf numFmtId="166" fontId="8" fillId="18" borderId="1" xfId="0" applyNumberFormat="1" applyFont="1" applyFill="1" applyBorder="1" applyAlignment="1">
      <alignment horizontal="center" vertical="center"/>
    </xf>
    <xf numFmtId="0" fontId="0" fillId="18" borderId="1" xfId="0" applyFill="1" applyBorder="1" applyAlignment="1">
      <alignment horizontal="right" vertical="center"/>
    </xf>
    <xf numFmtId="4" fontId="3" fillId="0" borderId="1" xfId="5" applyNumberFormat="1" applyFont="1" applyBorder="1" applyAlignment="1">
      <alignment horizontal="right" vertical="center"/>
    </xf>
    <xf numFmtId="0" fontId="9" fillId="4" borderId="13" xfId="0" applyFont="1" applyFill="1" applyBorder="1" applyAlignment="1">
      <alignment vertical="center" wrapText="1"/>
    </xf>
    <xf numFmtId="0" fontId="9" fillId="4" borderId="14" xfId="0" applyFont="1" applyFill="1" applyBorder="1" applyAlignment="1">
      <alignment vertical="center" wrapText="1"/>
    </xf>
    <xf numFmtId="0" fontId="9" fillId="4" borderId="15" xfId="0" applyFont="1" applyFill="1" applyBorder="1" applyAlignment="1">
      <alignment vertical="center" wrapText="1"/>
    </xf>
    <xf numFmtId="4" fontId="2" fillId="0" borderId="1" xfId="5" applyNumberFormat="1" applyFont="1" applyBorder="1" applyAlignment="1">
      <alignment horizontal="right" vertical="center"/>
    </xf>
    <xf numFmtId="0" fontId="9" fillId="12" borderId="1" xfId="0" applyFont="1" applyFill="1" applyBorder="1" applyAlignment="1">
      <alignment horizontal="center" vertical="center" wrapText="1"/>
    </xf>
    <xf numFmtId="0" fontId="9" fillId="0" borderId="1" xfId="0" applyFont="1" applyBorder="1" applyAlignment="1">
      <alignment horizontal="center" vertical="center"/>
    </xf>
    <xf numFmtId="0" fontId="14"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6" fillId="3" borderId="1" xfId="0" applyFont="1" applyFill="1" applyBorder="1" applyAlignment="1">
      <alignment horizontal="center" vertical="center"/>
    </xf>
    <xf numFmtId="0" fontId="9" fillId="5" borderId="1" xfId="0" applyFont="1" applyFill="1" applyBorder="1" applyAlignment="1">
      <alignment horizontal="center" vertical="center"/>
    </xf>
    <xf numFmtId="0" fontId="9" fillId="9" borderId="2" xfId="0" applyFont="1" applyFill="1" applyBorder="1" applyAlignment="1">
      <alignment horizontal="center" vertical="top" wrapText="1"/>
    </xf>
    <xf numFmtId="0" fontId="9" fillId="9" borderId="3" xfId="0" applyFont="1" applyFill="1" applyBorder="1" applyAlignment="1">
      <alignment horizontal="center" vertical="top" wrapText="1"/>
    </xf>
    <xf numFmtId="0" fontId="9" fillId="9" borderId="4" xfId="0" applyFont="1" applyFill="1" applyBorder="1" applyAlignment="1">
      <alignment horizontal="center" vertical="top" wrapText="1"/>
    </xf>
    <xf numFmtId="0" fontId="0" fillId="9" borderId="5" xfId="0" applyFill="1" applyBorder="1" applyAlignment="1">
      <alignment horizontal="left" vertical="top" wrapText="1"/>
    </xf>
    <xf numFmtId="0" fontId="9" fillId="9" borderId="6" xfId="0" applyFont="1" applyFill="1" applyBorder="1" applyAlignment="1">
      <alignment horizontal="left" vertical="top" wrapText="1"/>
    </xf>
    <xf numFmtId="0" fontId="9" fillId="9" borderId="7" xfId="0" applyFont="1" applyFill="1" applyBorder="1" applyAlignment="1">
      <alignment horizontal="left" vertical="top" wrapText="1"/>
    </xf>
    <xf numFmtId="0" fontId="9" fillId="9" borderId="8" xfId="0" applyFont="1" applyFill="1" applyBorder="1" applyAlignment="1">
      <alignment horizontal="left" vertical="top" wrapText="1"/>
    </xf>
    <xf numFmtId="0" fontId="9" fillId="9" borderId="0" xfId="0" applyFont="1" applyFill="1" applyAlignment="1">
      <alignment horizontal="left" vertical="top" wrapText="1"/>
    </xf>
    <xf numFmtId="0" fontId="9" fillId="9" borderId="9" xfId="0" applyFont="1" applyFill="1" applyBorder="1" applyAlignment="1">
      <alignment horizontal="left" vertical="top" wrapText="1"/>
    </xf>
    <xf numFmtId="0" fontId="9" fillId="9" borderId="10" xfId="0" applyFont="1" applyFill="1" applyBorder="1" applyAlignment="1">
      <alignment horizontal="left" vertical="top" wrapText="1"/>
    </xf>
    <xf numFmtId="0" fontId="9" fillId="9" borderId="11" xfId="0" applyFont="1" applyFill="1" applyBorder="1" applyAlignment="1">
      <alignment horizontal="left" vertical="top" wrapText="1"/>
    </xf>
    <xf numFmtId="0" fontId="9" fillId="9" borderId="12" xfId="0" applyFont="1" applyFill="1" applyBorder="1" applyAlignment="1">
      <alignment horizontal="left" vertical="top" wrapText="1"/>
    </xf>
    <xf numFmtId="0" fontId="9" fillId="10" borderId="1" xfId="0" applyFont="1" applyFill="1" applyBorder="1" applyAlignment="1">
      <alignment horizontal="center" vertical="center" wrapText="1"/>
    </xf>
    <xf numFmtId="0" fontId="9" fillId="10" borderId="1" xfId="0" applyFont="1" applyFill="1" applyBorder="1" applyAlignment="1">
      <alignment horizontal="center" vertical="center"/>
    </xf>
    <xf numFmtId="0" fontId="0" fillId="10" borderId="1" xfId="0" applyFill="1" applyBorder="1" applyAlignment="1">
      <alignment horizontal="left" vertical="top" wrapText="1"/>
    </xf>
    <xf numFmtId="0" fontId="9" fillId="10" borderId="1" xfId="0" applyFont="1" applyFill="1" applyBorder="1" applyAlignment="1">
      <alignment horizontal="left" vertical="top" wrapText="1"/>
    </xf>
    <xf numFmtId="0" fontId="16" fillId="11" borderId="1" xfId="0" applyFont="1" applyFill="1" applyBorder="1" applyAlignment="1">
      <alignment horizontal="center" vertical="center" wrapText="1"/>
    </xf>
    <xf numFmtId="164" fontId="16" fillId="11" borderId="1" xfId="0" applyNumberFormat="1" applyFont="1" applyFill="1" applyBorder="1" applyAlignment="1">
      <alignment horizontal="center" vertical="center" wrapText="1"/>
    </xf>
    <xf numFmtId="10" fontId="16" fillId="11" borderId="1" xfId="0" applyNumberFormat="1" applyFont="1" applyFill="1" applyBorder="1" applyAlignment="1">
      <alignment horizontal="center" vertical="center" wrapText="1"/>
    </xf>
    <xf numFmtId="0" fontId="9" fillId="4" borderId="1" xfId="0" applyFont="1" applyFill="1" applyBorder="1" applyAlignment="1">
      <alignment horizontal="center" vertical="top" wrapText="1"/>
    </xf>
    <xf numFmtId="0" fontId="9" fillId="4" borderId="1" xfId="0" applyFont="1" applyFill="1" applyBorder="1" applyAlignment="1">
      <alignment horizontal="center" vertical="center"/>
    </xf>
    <xf numFmtId="0" fontId="9" fillId="3" borderId="1" xfId="0" applyFont="1" applyFill="1" applyBorder="1" applyAlignment="1">
      <alignment horizontal="left" wrapText="1"/>
    </xf>
    <xf numFmtId="0" fontId="16" fillId="7" borderId="1" xfId="0" applyFont="1" applyFill="1" applyBorder="1" applyAlignment="1">
      <alignment horizontal="center"/>
    </xf>
    <xf numFmtId="0" fontId="9" fillId="3" borderId="1" xfId="0" applyFont="1" applyFill="1" applyBorder="1" applyAlignment="1">
      <alignment horizontal="center" wrapText="1"/>
    </xf>
    <xf numFmtId="14" fontId="9" fillId="3" borderId="1" xfId="0" applyNumberFormat="1" applyFont="1" applyFill="1" applyBorder="1" applyAlignment="1">
      <alignment horizontal="center" vertical="center"/>
    </xf>
    <xf numFmtId="0" fontId="9" fillId="3" borderId="1" xfId="0" applyFont="1" applyFill="1" applyBorder="1" applyAlignment="1">
      <alignment horizontal="center" vertical="center"/>
    </xf>
    <xf numFmtId="10" fontId="3" fillId="7" borderId="2" xfId="12" applyNumberFormat="1" applyFont="1" applyFill="1" applyBorder="1" applyAlignment="1">
      <alignment horizontal="center"/>
    </xf>
    <xf numFmtId="10" fontId="3" fillId="7" borderId="4" xfId="12" applyNumberFormat="1" applyFont="1" applyFill="1" applyBorder="1" applyAlignment="1">
      <alignment horizontal="center"/>
    </xf>
    <xf numFmtId="0" fontId="16" fillId="9" borderId="1" xfId="0" applyFont="1" applyFill="1" applyBorder="1" applyAlignment="1">
      <alignment horizontal="center" vertical="center" wrapText="1"/>
    </xf>
    <xf numFmtId="0" fontId="9" fillId="9" borderId="1" xfId="0" applyFont="1" applyFill="1" applyBorder="1" applyAlignment="1">
      <alignment horizontal="center" vertical="center"/>
    </xf>
    <xf numFmtId="0" fontId="0" fillId="9" borderId="1" xfId="12" applyFont="1" applyFill="1" applyBorder="1" applyAlignment="1">
      <alignment horizontal="left" vertical="center" wrapText="1"/>
    </xf>
    <xf numFmtId="0" fontId="9" fillId="9" borderId="1" xfId="12" applyFont="1" applyFill="1" applyBorder="1" applyAlignment="1">
      <alignment horizontal="left" vertical="center" wrapText="1"/>
    </xf>
    <xf numFmtId="0" fontId="0" fillId="10" borderId="1" xfId="12" applyFont="1" applyFill="1" applyBorder="1" applyAlignment="1">
      <alignment horizontal="left" vertical="center" wrapText="1"/>
    </xf>
    <xf numFmtId="0" fontId="9" fillId="10" borderId="1" xfId="12" applyFont="1" applyFill="1" applyBorder="1" applyAlignment="1">
      <alignment horizontal="left" vertical="center" wrapText="1"/>
    </xf>
    <xf numFmtId="0" fontId="9" fillId="3" borderId="1" xfId="0" applyFont="1" applyFill="1" applyBorder="1" applyAlignment="1">
      <alignment horizontal="center" vertical="center" wrapText="1"/>
    </xf>
    <xf numFmtId="166" fontId="9" fillId="3" borderId="1" xfId="0" applyNumberFormat="1" applyFont="1" applyFill="1" applyBorder="1" applyAlignment="1">
      <alignment horizontal="center" vertical="center"/>
    </xf>
    <xf numFmtId="14" fontId="0" fillId="0" borderId="2" xfId="0" applyNumberFormat="1" applyBorder="1" applyAlignment="1">
      <alignment horizontal="center" vertical="center"/>
    </xf>
    <xf numFmtId="14" fontId="0" fillId="0" borderId="4" xfId="0" applyNumberFormat="1" applyBorder="1" applyAlignment="1">
      <alignment horizontal="center" vertical="center"/>
    </xf>
    <xf numFmtId="172" fontId="9" fillId="3" borderId="1" xfId="0" applyNumberFormat="1" applyFont="1" applyFill="1"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14" fontId="6" fillId="0" borderId="2" xfId="5" applyNumberFormat="1" applyBorder="1" applyAlignment="1">
      <alignment horizontal="center" vertical="center"/>
    </xf>
    <xf numFmtId="14" fontId="6" fillId="0" borderId="4" xfId="5" applyNumberFormat="1" applyBorder="1" applyAlignment="1">
      <alignment horizontal="center" vertical="center"/>
    </xf>
    <xf numFmtId="0" fontId="9" fillId="12" borderId="1" xfId="0" applyFont="1" applyFill="1" applyBorder="1" applyAlignment="1">
      <alignment horizontal="left" vertical="center" wrapText="1"/>
    </xf>
    <xf numFmtId="0" fontId="9" fillId="12" borderId="1" xfId="0" applyFont="1" applyFill="1" applyBorder="1" applyAlignment="1">
      <alignment horizontal="center" vertical="center"/>
    </xf>
    <xf numFmtId="0" fontId="0" fillId="13" borderId="1" xfId="0" applyFill="1" applyBorder="1" applyAlignment="1">
      <alignment horizontal="center" vertical="center" wrapText="1"/>
    </xf>
    <xf numFmtId="0" fontId="9" fillId="13" borderId="1" xfId="0" applyFont="1" applyFill="1" applyBorder="1" applyAlignment="1">
      <alignment horizontal="center" vertical="center" wrapText="1"/>
    </xf>
    <xf numFmtId="0" fontId="9" fillId="10" borderId="1" xfId="0" applyFont="1" applyFill="1" applyBorder="1" applyAlignment="1">
      <alignment horizontal="left" vertical="center" wrapText="1"/>
    </xf>
    <xf numFmtId="0" fontId="13" fillId="13" borderId="5" xfId="0" applyFont="1" applyFill="1" applyBorder="1" applyAlignment="1">
      <alignment horizontal="left" vertical="center" wrapText="1"/>
    </xf>
    <xf numFmtId="0" fontId="13" fillId="13" borderId="6" xfId="0" applyFont="1" applyFill="1" applyBorder="1" applyAlignment="1">
      <alignment horizontal="left" vertical="center" wrapText="1"/>
    </xf>
    <xf numFmtId="0" fontId="13" fillId="13" borderId="7" xfId="0" applyFont="1" applyFill="1" applyBorder="1" applyAlignment="1">
      <alignment horizontal="left" vertical="center" wrapText="1"/>
    </xf>
    <xf numFmtId="0" fontId="13" fillId="13" borderId="8" xfId="0" applyFont="1" applyFill="1" applyBorder="1" applyAlignment="1">
      <alignment horizontal="left" vertical="center" wrapText="1"/>
    </xf>
    <xf numFmtId="0" fontId="13" fillId="13" borderId="0" xfId="0" applyFont="1" applyFill="1" applyAlignment="1">
      <alignment horizontal="left" vertical="center" wrapText="1"/>
    </xf>
    <xf numFmtId="0" fontId="13" fillId="13" borderId="9" xfId="0" applyFont="1" applyFill="1" applyBorder="1" applyAlignment="1">
      <alignment horizontal="left" vertical="center" wrapText="1"/>
    </xf>
    <xf numFmtId="0" fontId="13" fillId="13" borderId="10" xfId="0" applyFont="1" applyFill="1" applyBorder="1" applyAlignment="1">
      <alignment horizontal="left" vertical="center" wrapText="1"/>
    </xf>
    <xf numFmtId="0" fontId="13" fillId="13" borderId="11" xfId="0" applyFont="1" applyFill="1" applyBorder="1" applyAlignment="1">
      <alignment horizontal="left" vertical="center" wrapText="1"/>
    </xf>
    <xf numFmtId="0" fontId="13" fillId="13" borderId="12" xfId="0" applyFont="1" applyFill="1" applyBorder="1" applyAlignment="1">
      <alignment horizontal="left" vertical="center" wrapText="1"/>
    </xf>
    <xf numFmtId="0" fontId="29" fillId="9" borderId="5" xfId="12" applyFont="1" applyFill="1" applyBorder="1" applyAlignment="1">
      <alignment horizontal="left" vertical="top" wrapText="1"/>
    </xf>
    <xf numFmtId="0" fontId="31" fillId="9" borderId="6" xfId="12" applyFont="1" applyFill="1" applyBorder="1" applyAlignment="1">
      <alignment horizontal="left" vertical="top" wrapText="1"/>
    </xf>
    <xf numFmtId="0" fontId="31" fillId="9" borderId="7" xfId="12" applyFont="1" applyFill="1" applyBorder="1" applyAlignment="1">
      <alignment horizontal="left" vertical="top" wrapText="1"/>
    </xf>
    <xf numFmtId="0" fontId="31" fillId="9" borderId="8" xfId="12" applyFont="1" applyFill="1" applyBorder="1" applyAlignment="1">
      <alignment horizontal="left" vertical="top" wrapText="1"/>
    </xf>
    <xf numFmtId="0" fontId="31" fillId="9" borderId="0" xfId="12" applyFont="1" applyFill="1" applyAlignment="1">
      <alignment horizontal="left" vertical="top" wrapText="1"/>
    </xf>
    <xf numFmtId="0" fontId="31" fillId="9" borderId="9" xfId="12" applyFont="1" applyFill="1" applyBorder="1" applyAlignment="1">
      <alignment horizontal="left" vertical="top" wrapText="1"/>
    </xf>
    <xf numFmtId="0" fontId="31" fillId="9" borderId="10" xfId="12" applyFont="1" applyFill="1" applyBorder="1" applyAlignment="1">
      <alignment horizontal="left" vertical="top" wrapText="1"/>
    </xf>
    <xf numFmtId="0" fontId="31" fillId="9" borderId="11" xfId="12" applyFont="1" applyFill="1" applyBorder="1" applyAlignment="1">
      <alignment horizontal="left" vertical="top" wrapText="1"/>
    </xf>
    <xf numFmtId="0" fontId="31" fillId="9" borderId="12" xfId="12" applyFont="1" applyFill="1" applyBorder="1" applyAlignment="1">
      <alignment horizontal="left" vertical="top" wrapText="1"/>
    </xf>
    <xf numFmtId="0" fontId="0" fillId="10" borderId="1" xfId="12" applyFont="1" applyFill="1" applyBorder="1" applyAlignment="1">
      <alignment horizontal="left" vertical="top" wrapText="1"/>
    </xf>
    <xf numFmtId="0" fontId="9" fillId="10" borderId="1" xfId="12" applyFont="1" applyFill="1" applyBorder="1" applyAlignment="1">
      <alignment horizontal="left" vertical="top" wrapText="1"/>
    </xf>
    <xf numFmtId="0" fontId="18" fillId="0" borderId="5" xfId="12" applyFont="1" applyBorder="1" applyAlignment="1">
      <alignment horizontal="left" vertical="center" wrapText="1"/>
    </xf>
    <xf numFmtId="0" fontId="18" fillId="0" borderId="6" xfId="12" applyFont="1" applyBorder="1" applyAlignment="1">
      <alignment horizontal="left" vertical="center" wrapText="1"/>
    </xf>
    <xf numFmtId="0" fontId="18" fillId="0" borderId="7" xfId="12" applyFont="1" applyBorder="1" applyAlignment="1">
      <alignment horizontal="left" vertical="center" wrapText="1"/>
    </xf>
    <xf numFmtId="0" fontId="18" fillId="0" borderId="8" xfId="12" applyFont="1" applyBorder="1" applyAlignment="1">
      <alignment horizontal="left" vertical="center" wrapText="1"/>
    </xf>
    <xf numFmtId="0" fontId="18" fillId="0" borderId="0" xfId="12" applyFont="1" applyAlignment="1">
      <alignment horizontal="left" vertical="center" wrapText="1"/>
    </xf>
    <xf numFmtId="0" fontId="18" fillId="0" borderId="9" xfId="12" applyFont="1" applyBorder="1" applyAlignment="1">
      <alignment horizontal="left" vertical="center" wrapText="1"/>
    </xf>
    <xf numFmtId="0" fontId="18" fillId="0" borderId="10" xfId="12" applyFont="1" applyBorder="1" applyAlignment="1">
      <alignment horizontal="left" vertical="center" wrapText="1"/>
    </xf>
    <xf numFmtId="0" fontId="18" fillId="0" borderId="11" xfId="12" applyFont="1" applyBorder="1" applyAlignment="1">
      <alignment horizontal="left" vertical="center" wrapText="1"/>
    </xf>
    <xf numFmtId="0" fontId="18" fillId="0" borderId="12" xfId="12" applyFont="1" applyBorder="1" applyAlignment="1">
      <alignment horizontal="left" vertical="center" wrapText="1"/>
    </xf>
    <xf numFmtId="0" fontId="0" fillId="0" borderId="1" xfId="12" applyFont="1" applyBorder="1" applyAlignment="1">
      <alignment horizontal="left" vertical="center" wrapText="1"/>
    </xf>
    <xf numFmtId="0" fontId="9" fillId="0" borderId="1" xfId="12" applyFont="1" applyBorder="1" applyAlignment="1">
      <alignment horizontal="left" vertical="center" wrapText="1"/>
    </xf>
    <xf numFmtId="0" fontId="9" fillId="13" borderId="2" xfId="0" applyFont="1" applyFill="1" applyBorder="1" applyAlignment="1">
      <alignment horizontal="center" vertical="top" wrapText="1"/>
    </xf>
    <xf numFmtId="0" fontId="9" fillId="13" borderId="3" xfId="0" applyFont="1" applyFill="1" applyBorder="1" applyAlignment="1">
      <alignment horizontal="center" vertical="top" wrapText="1"/>
    </xf>
    <xf numFmtId="0" fontId="9" fillId="13" borderId="4" xfId="0" applyFont="1" applyFill="1" applyBorder="1" applyAlignment="1">
      <alignment horizontal="center" vertical="top" wrapText="1"/>
    </xf>
    <xf numFmtId="0" fontId="10"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8" fillId="5" borderId="1" xfId="0" applyFont="1" applyFill="1" applyBorder="1" applyAlignment="1">
      <alignment horizontal="center" vertical="center"/>
    </xf>
    <xf numFmtId="0" fontId="11" fillId="14" borderId="1" xfId="0" applyFont="1" applyFill="1" applyBorder="1" applyAlignment="1">
      <alignment horizontal="center" vertical="top" wrapText="1"/>
    </xf>
    <xf numFmtId="0" fontId="8" fillId="15" borderId="1" xfId="0" applyFont="1" applyFill="1" applyBorder="1" applyAlignment="1">
      <alignment horizontal="center" vertical="center" wrapText="1"/>
    </xf>
    <xf numFmtId="0" fontId="8" fillId="15" borderId="1" xfId="0" applyFont="1" applyFill="1" applyBorder="1" applyAlignment="1">
      <alignment horizontal="center" vertical="center"/>
    </xf>
    <xf numFmtId="0" fontId="24" fillId="16" borderId="1" xfId="10" applyFont="1" applyFill="1" applyBorder="1" applyAlignment="1">
      <alignment horizontal="left" vertical="center" wrapText="1"/>
    </xf>
    <xf numFmtId="0" fontId="32" fillId="17" borderId="1" xfId="10" applyFont="1" applyFill="1" applyBorder="1" applyAlignment="1">
      <alignment horizontal="left" vertical="center" wrapText="1"/>
    </xf>
    <xf numFmtId="0" fontId="28" fillId="17" borderId="1" xfId="10" applyFont="1" applyFill="1" applyBorder="1" applyAlignment="1">
      <alignment horizontal="left" vertical="center" wrapText="1"/>
    </xf>
    <xf numFmtId="0" fontId="8" fillId="0" borderId="1" xfId="0" applyFont="1" applyBorder="1" applyAlignment="1">
      <alignment horizontal="center" vertical="center"/>
    </xf>
    <xf numFmtId="0" fontId="8" fillId="4" borderId="1" xfId="0" applyFont="1" applyFill="1" applyBorder="1" applyAlignment="1">
      <alignment horizontal="center" vertical="top" wrapText="1"/>
    </xf>
    <xf numFmtId="0" fontId="8" fillId="4" borderId="1" xfId="0" applyFont="1" applyFill="1" applyBorder="1" applyAlignment="1">
      <alignment horizontal="center" vertical="center"/>
    </xf>
    <xf numFmtId="0" fontId="11" fillId="0" borderId="1" xfId="0" applyFont="1" applyBorder="1" applyAlignment="1">
      <alignment horizontal="center" vertical="center" wrapText="1"/>
    </xf>
    <xf numFmtId="10" fontId="1" fillId="7" borderId="1" xfId="0" applyNumberFormat="1" applyFont="1" applyFill="1" applyBorder="1" applyAlignment="1">
      <alignment horizontal="center"/>
    </xf>
    <xf numFmtId="4" fontId="0" fillId="0" borderId="0" xfId="0" applyNumberFormat="1"/>
    <xf numFmtId="0" fontId="1" fillId="16" borderId="1" xfId="10" applyFont="1" applyFill="1" applyBorder="1" applyAlignment="1">
      <alignment horizontal="left" vertical="center" wrapText="1"/>
    </xf>
  </cellXfs>
  <cellStyles count="14">
    <cellStyle name="Normal 2" xfId="3" xr:uid="{29A08280-0912-4DCC-998F-74471FB08664}"/>
    <cellStyle name="Normal 2 2" xfId="7" xr:uid="{8B7EB7A1-012F-4C1D-8F6B-4499B1933888}"/>
    <cellStyle name="Normal 3" xfId="5" xr:uid="{30CAD2A0-7ACD-485C-B3F0-735A64341F13}"/>
    <cellStyle name="Normal 4" xfId="8" xr:uid="{997056DC-4403-4538-B2A4-0D48D3C8AD42}"/>
    <cellStyle name="Normal 5" xfId="10" xr:uid="{7EB9B464-A46D-4DCE-A6CD-49915147CE6E}"/>
    <cellStyle name="Normal 6" xfId="12" xr:uid="{8A5EAB70-9530-412B-BFC5-91F2AC543ED5}"/>
    <cellStyle name="Percent 2" xfId="4" xr:uid="{2B545365-4B70-42FD-BEF5-D4D25E95BEB4}"/>
    <cellStyle name="Percent 3" xfId="6" xr:uid="{2FFE4CA5-F663-4BE7-85D6-0DC73AC4E06C}"/>
    <cellStyle name="Percent 4" xfId="9" xr:uid="{79350A10-A3E9-421C-B48F-64CF93E4219C}"/>
    <cellStyle name="Percent 5" xfId="11" xr:uid="{37B0DD78-4247-4F0D-877D-2E2A3A70BCC0}"/>
    <cellStyle name="Percent 6" xfId="13" xr:uid="{C7D571DB-F4CB-45BE-B629-CE0D9B24C664}"/>
    <cellStyle name="Обычный" xfId="0" builtinId="0"/>
    <cellStyle name="Процентный" xfId="1" builtinId="5"/>
    <cellStyle name="Финансовый" xfId="2" builtinId="3"/>
  </cellStyles>
  <dxfs count="8">
    <dxf>
      <fill>
        <patternFill patternType="solid">
          <bgColor rgb="FFFF0000"/>
        </patternFill>
      </fill>
    </dxf>
    <dxf>
      <fill>
        <patternFill patternType="solid">
          <bgColor rgb="FF00B0F0"/>
        </patternFill>
      </fill>
    </dxf>
    <dxf>
      <fill>
        <patternFill patternType="solid">
          <bgColor rgb="FFFF000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RSP/W11/01 - str. Independentei</a:t>
            </a:r>
            <a:r>
              <a:rPr lang="en-US" baseline="0"/>
              <a:t>, Singerei</a:t>
            </a:r>
            <a:endParaRPr lang="ru-R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'RSP.W11.01-02'!$K$4</c:f>
              <c:strCache>
                <c:ptCount val="1"/>
                <c:pt idx="0">
                  <c:v>Planned Progress</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'RSP.W11.01-02'!$L$3:$R$3</c:f>
              <c:numCache>
                <c:formatCode>[$-409]mmm\-yy;@</c:formatCode>
                <c:ptCount val="7"/>
                <c:pt idx="0">
                  <c:v>45322</c:v>
                </c:pt>
                <c:pt idx="1">
                  <c:v>45350</c:v>
                </c:pt>
                <c:pt idx="2">
                  <c:v>45382</c:v>
                </c:pt>
                <c:pt idx="3">
                  <c:v>45412</c:v>
                </c:pt>
                <c:pt idx="4">
                  <c:v>45442</c:v>
                </c:pt>
                <c:pt idx="5">
                  <c:v>45473</c:v>
                </c:pt>
                <c:pt idx="6">
                  <c:v>45504</c:v>
                </c:pt>
              </c:numCache>
            </c:numRef>
          </c:cat>
          <c:val>
            <c:numRef>
              <c:f>'RSP.W11.01-02'!$L$4:$R$4</c:f>
              <c:numCache>
                <c:formatCode>0%</c:formatCode>
                <c:ptCount val="7"/>
                <c:pt idx="0">
                  <c:v>0.76588514107704453</c:v>
                </c:pt>
                <c:pt idx="1">
                  <c:v>0.76588514107704453</c:v>
                </c:pt>
                <c:pt idx="2">
                  <c:v>0.76588514107704453</c:v>
                </c:pt>
                <c:pt idx="3">
                  <c:v>0.76588514107704453</c:v>
                </c:pt>
                <c:pt idx="4">
                  <c:v>0.82367232564725523</c:v>
                </c:pt>
                <c:pt idx="5">
                  <c:v>0.91554753990848248</c:v>
                </c:pt>
                <c:pt idx="6">
                  <c:v>1</c:v>
                </c:pt>
              </c:numCache>
            </c:numRef>
          </c:val>
          <c:extLst>
            <c:ext xmlns:c16="http://schemas.microsoft.com/office/drawing/2014/chart" uri="{C3380CC4-5D6E-409C-BE32-E72D297353CC}">
              <c16:uniqueId val="{00000000-CA11-486B-A3AB-C4710905EE83}"/>
            </c:ext>
          </c:extLst>
        </c:ser>
        <c:ser>
          <c:idx val="1"/>
          <c:order val="1"/>
          <c:tx>
            <c:strRef>
              <c:f>'RSP.W11.01-02'!$K$5</c:f>
              <c:strCache>
                <c:ptCount val="1"/>
                <c:pt idx="0">
                  <c:v>Actual Progress</c:v>
                </c:pt>
              </c:strCache>
            </c:strRef>
          </c:tx>
          <c:spPr>
            <a:solidFill>
              <a:srgbClr val="FF0000"/>
            </a:solidFill>
            <a:ln>
              <a:noFill/>
            </a:ln>
            <a:effectLst/>
          </c:spPr>
          <c:invertIfNegative val="0"/>
          <c:dLbls>
            <c:dLbl>
              <c:idx val="5"/>
              <c:layout>
                <c:manualLayout>
                  <c:x val="9.5582907300885943E-3"/>
                  <c:y val="-1.34087932825113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11-486B-A3AB-C4710905EE8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'RSP.W11.01-02'!$L$3:$R$3</c:f>
              <c:numCache>
                <c:formatCode>[$-409]mmm\-yy;@</c:formatCode>
                <c:ptCount val="7"/>
                <c:pt idx="0">
                  <c:v>45322</c:v>
                </c:pt>
                <c:pt idx="1">
                  <c:v>45350</c:v>
                </c:pt>
                <c:pt idx="2">
                  <c:v>45382</c:v>
                </c:pt>
                <c:pt idx="3">
                  <c:v>45412</c:v>
                </c:pt>
                <c:pt idx="4">
                  <c:v>45442</c:v>
                </c:pt>
                <c:pt idx="5">
                  <c:v>45473</c:v>
                </c:pt>
                <c:pt idx="6">
                  <c:v>45504</c:v>
                </c:pt>
              </c:numCache>
            </c:numRef>
          </c:cat>
          <c:val>
            <c:numRef>
              <c:f>'RSP.W11.01-02'!$L$5:$R$5</c:f>
              <c:numCache>
                <c:formatCode>0.00%</c:formatCode>
                <c:ptCount val="7"/>
                <c:pt idx="0">
                  <c:v>0.84150000000000003</c:v>
                </c:pt>
                <c:pt idx="1">
                  <c:v>0.84150000000000003</c:v>
                </c:pt>
                <c:pt idx="2">
                  <c:v>0.84150000000000003</c:v>
                </c:pt>
                <c:pt idx="3">
                  <c:v>0.84150000000000003</c:v>
                </c:pt>
                <c:pt idx="4">
                  <c:v>0.9304</c:v>
                </c:pt>
                <c:pt idx="5">
                  <c:v>0.99</c:v>
                </c:pt>
                <c:pt idx="6">
                  <c:v>1</c:v>
                </c:pt>
              </c:numCache>
            </c:numRef>
          </c:val>
          <c:extLst>
            <c:ext xmlns:c16="http://schemas.microsoft.com/office/drawing/2014/chart" uri="{C3380CC4-5D6E-409C-BE32-E72D297353CC}">
              <c16:uniqueId val="{00000002-CA11-486B-A3AB-C4710905EE83}"/>
            </c:ext>
          </c:extLst>
        </c:ser>
        <c:ser>
          <c:idx val="2"/>
          <c:order val="2"/>
          <c:tx>
            <c:strRef>
              <c:f>'RSP.W11.01-02'!$K$6</c:f>
              <c:strCache>
                <c:ptCount val="1"/>
                <c:pt idx="0">
                  <c:v>Monthly Progress</c:v>
                </c:pt>
              </c:strCache>
            </c:strRef>
          </c:tx>
          <c:spPr>
            <a:solidFill>
              <a:srgbClr val="FFC000"/>
            </a:solidFill>
            <a:ln>
              <a:noFill/>
            </a:ln>
            <a:effectLst/>
          </c:spPr>
          <c:invertIfNegative val="0"/>
          <c:dLbls>
            <c:dLbl>
              <c:idx val="4"/>
              <c:layout>
                <c:manualLayout>
                  <c:x val="9.5582907300886706E-3"/>
                  <c:y val="-8.93919552167436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A11-486B-A3AB-C4710905EE83}"/>
                </c:ext>
              </c:extLst>
            </c:dLbl>
            <c:dLbl>
              <c:idx val="5"/>
              <c:layout>
                <c:manualLayout>
                  <c:x val="1.1682355336775042E-2"/>
                  <c:y val="-1.78783910433484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A11-486B-A3AB-C4710905EE8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'RSP.W11.01-02'!$L$3:$R$3</c:f>
              <c:numCache>
                <c:formatCode>[$-409]mmm\-yy;@</c:formatCode>
                <c:ptCount val="7"/>
                <c:pt idx="0">
                  <c:v>45322</c:v>
                </c:pt>
                <c:pt idx="1">
                  <c:v>45350</c:v>
                </c:pt>
                <c:pt idx="2">
                  <c:v>45382</c:v>
                </c:pt>
                <c:pt idx="3">
                  <c:v>45412</c:v>
                </c:pt>
                <c:pt idx="4">
                  <c:v>45442</c:v>
                </c:pt>
                <c:pt idx="5">
                  <c:v>45473</c:v>
                </c:pt>
                <c:pt idx="6">
                  <c:v>45504</c:v>
                </c:pt>
              </c:numCache>
            </c:numRef>
          </c:cat>
          <c:val>
            <c:numRef>
              <c:f>'RSP.W11.01-02'!$L$6:$R$6</c:f>
              <c:numCache>
                <c:formatCode>0.00%</c:formatCode>
                <c:ptCount val="7"/>
                <c:pt idx="0">
                  <c:v>0</c:v>
                </c:pt>
                <c:pt idx="1">
                  <c:v>0</c:v>
                </c:pt>
                <c:pt idx="2">
                  <c:v>0</c:v>
                </c:pt>
                <c:pt idx="3">
                  <c:v>0</c:v>
                </c:pt>
                <c:pt idx="4">
                  <c:v>8.8899999999999979E-2</c:v>
                </c:pt>
                <c:pt idx="5">
                  <c:v>5.96E-2</c:v>
                </c:pt>
                <c:pt idx="6">
                  <c:v>0.01</c:v>
                </c:pt>
              </c:numCache>
            </c:numRef>
          </c:val>
          <c:extLst>
            <c:ext xmlns:c16="http://schemas.microsoft.com/office/drawing/2014/chart" uri="{C3380CC4-5D6E-409C-BE32-E72D297353CC}">
              <c16:uniqueId val="{00000005-CA11-486B-A3AB-C4710905EE83}"/>
            </c:ext>
          </c:extLst>
        </c:ser>
        <c:dLbls>
          <c:showLegendKey val="0"/>
          <c:showVal val="0"/>
          <c:showCatName val="0"/>
          <c:showSerName val="0"/>
          <c:showPercent val="0"/>
          <c:showBubbleSize val="0"/>
        </c:dLbls>
        <c:gapWidth val="219"/>
        <c:axId val="1133056159"/>
        <c:axId val="1133056639"/>
      </c:barChart>
      <c:lineChart>
        <c:grouping val="standard"/>
        <c:varyColors val="0"/>
        <c:ser>
          <c:idx val="3"/>
          <c:order val="3"/>
          <c:tx>
            <c:strRef>
              <c:f>'RSP.W11.01-02'!$K$7</c:f>
              <c:strCache>
                <c:ptCount val="1"/>
                <c:pt idx="0">
                  <c:v>Time Elapsed</c:v>
                </c:pt>
              </c:strCache>
            </c:strRef>
          </c:tx>
          <c:spPr>
            <a:ln w="28575" cap="rnd">
              <a:solidFill>
                <a:srgbClr val="00B0F0"/>
              </a:solidFill>
              <a:round/>
            </a:ln>
            <a:effectLst/>
          </c:spPr>
          <c:marker>
            <c:symbol val="none"/>
          </c:marker>
          <c:dLbls>
            <c:dLbl>
              <c:idx val="5"/>
              <c:layout>
                <c:manualLayout>
                  <c:x val="0"/>
                  <c:y val="2.226345517137406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A11-486B-A3AB-C4710905EE83}"/>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ru-RU"/>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'RSP.W11.01-02'!$L$3:$R$3</c:f>
              <c:numCache>
                <c:formatCode>[$-409]mmm\-yy;@</c:formatCode>
                <c:ptCount val="7"/>
                <c:pt idx="0">
                  <c:v>45322</c:v>
                </c:pt>
                <c:pt idx="1">
                  <c:v>45350</c:v>
                </c:pt>
                <c:pt idx="2">
                  <c:v>45382</c:v>
                </c:pt>
                <c:pt idx="3">
                  <c:v>45412</c:v>
                </c:pt>
                <c:pt idx="4">
                  <c:v>45442</c:v>
                </c:pt>
                <c:pt idx="5">
                  <c:v>45473</c:v>
                </c:pt>
                <c:pt idx="6">
                  <c:v>45504</c:v>
                </c:pt>
              </c:numCache>
            </c:numRef>
          </c:cat>
          <c:val>
            <c:numRef>
              <c:f>'RSP.W11.01-02'!$L$7:$R$7</c:f>
              <c:numCache>
                <c:formatCode>0%</c:formatCode>
                <c:ptCount val="7"/>
                <c:pt idx="0">
                  <c:v>1.3112582781456954</c:v>
                </c:pt>
                <c:pt idx="1">
                  <c:v>1.4966887417218544</c:v>
                </c:pt>
                <c:pt idx="2">
                  <c:v>1.7086092715231789</c:v>
                </c:pt>
                <c:pt idx="3">
                  <c:v>1.9072847682119205</c:v>
                </c:pt>
                <c:pt idx="4">
                  <c:v>2.1059602649006623</c:v>
                </c:pt>
                <c:pt idx="5">
                  <c:v>2.3112582781456954</c:v>
                </c:pt>
                <c:pt idx="6">
                  <c:v>2.5165562913907285</c:v>
                </c:pt>
              </c:numCache>
            </c:numRef>
          </c:val>
          <c:smooth val="0"/>
          <c:extLst>
            <c:ext xmlns:c16="http://schemas.microsoft.com/office/drawing/2014/chart" uri="{C3380CC4-5D6E-409C-BE32-E72D297353CC}">
              <c16:uniqueId val="{00000007-CA11-486B-A3AB-C4710905EE83}"/>
            </c:ext>
          </c:extLst>
        </c:ser>
        <c:dLbls>
          <c:showLegendKey val="0"/>
          <c:showVal val="0"/>
          <c:showCatName val="0"/>
          <c:showSerName val="0"/>
          <c:showPercent val="0"/>
          <c:showBubbleSize val="0"/>
        </c:dLbls>
        <c:marker val="1"/>
        <c:smooth val="0"/>
        <c:axId val="1133056159"/>
        <c:axId val="1133056639"/>
      </c:lineChart>
      <c:dateAx>
        <c:axId val="1133056159"/>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639"/>
        <c:crosses val="autoZero"/>
        <c:auto val="1"/>
        <c:lblOffset val="100"/>
        <c:baseTimeUnit val="months"/>
      </c:dateAx>
      <c:valAx>
        <c:axId val="11330566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RSP/W12/01-02</a:t>
            </a:r>
            <a:endParaRPr lang="ru-R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'RSP.W12.01-02'!$K$5</c:f>
              <c:strCache>
                <c:ptCount val="1"/>
                <c:pt idx="0">
                  <c:v>Planned Progress</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'RSP.W12.01-02'!$L$4:$W$4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'RSP.W12.01-02'!$L$5:$W$5</c:f>
              <c:numCache>
                <c:formatCode>0.0%</c:formatCode>
                <c:ptCount val="12"/>
                <c:pt idx="0">
                  <c:v>0.497</c:v>
                </c:pt>
                <c:pt idx="1">
                  <c:v>0.505</c:v>
                </c:pt>
                <c:pt idx="2">
                  <c:v>0.53500000000000003</c:v>
                </c:pt>
                <c:pt idx="3">
                  <c:v>0.59599999999999997</c:v>
                </c:pt>
                <c:pt idx="4">
                  <c:v>0.66400000000000003</c:v>
                </c:pt>
                <c:pt idx="5">
                  <c:v>0.73799999999999999</c:v>
                </c:pt>
                <c:pt idx="6">
                  <c:v>0.81299999999999994</c:v>
                </c:pt>
                <c:pt idx="7">
                  <c:v>0.88</c:v>
                </c:pt>
                <c:pt idx="8">
                  <c:v>0.92900000000000005</c:v>
                </c:pt>
                <c:pt idx="9">
                  <c:v>0.95499999999999996</c:v>
                </c:pt>
                <c:pt idx="10">
                  <c:v>0.97699999999999998</c:v>
                </c:pt>
                <c:pt idx="11">
                  <c:v>1</c:v>
                </c:pt>
              </c:numCache>
            </c:numRef>
          </c:val>
          <c:extLst>
            <c:ext xmlns:c16="http://schemas.microsoft.com/office/drawing/2014/chart" uri="{C3380CC4-5D6E-409C-BE32-E72D297353CC}">
              <c16:uniqueId val="{00000000-4AE9-4831-8A97-D9A397132D8B}"/>
            </c:ext>
          </c:extLst>
        </c:ser>
        <c:ser>
          <c:idx val="1"/>
          <c:order val="1"/>
          <c:tx>
            <c:strRef>
              <c:f>'RSP.W12.01-02'!$K$6</c:f>
              <c:strCache>
                <c:ptCount val="1"/>
                <c:pt idx="0">
                  <c:v>Actual Progress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'RSP.W12.01-02'!$L$4:$W$4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'RSP.W12.01-02'!$L$6:$W$6</c:f>
              <c:numCache>
                <c:formatCode>0.00%</c:formatCode>
                <c:ptCount val="12"/>
                <c:pt idx="0">
                  <c:v>0.45900000000000002</c:v>
                </c:pt>
                <c:pt idx="1">
                  <c:v>0.46200000000000002</c:v>
                </c:pt>
                <c:pt idx="2">
                  <c:v>0.46500000000000002</c:v>
                </c:pt>
                <c:pt idx="3">
                  <c:v>0.47700000000000004</c:v>
                </c:pt>
                <c:pt idx="4">
                  <c:v>0.49780000000000002</c:v>
                </c:pt>
                <c:pt idx="5">
                  <c:v>0.52480000000000004</c:v>
                </c:pt>
                <c:pt idx="6">
                  <c:v>0.56480000000000008</c:v>
                </c:pt>
                <c:pt idx="7">
                  <c:v>0.58760000000000012</c:v>
                </c:pt>
                <c:pt idx="8">
                  <c:v>0.60730000000000017</c:v>
                </c:pt>
                <c:pt idx="9">
                  <c:v>0.61420000000000019</c:v>
                </c:pt>
                <c:pt idx="10">
                  <c:v>0.61630000000000018</c:v>
                </c:pt>
              </c:numCache>
            </c:numRef>
          </c:val>
          <c:extLst>
            <c:ext xmlns:c16="http://schemas.microsoft.com/office/drawing/2014/chart" uri="{C3380CC4-5D6E-409C-BE32-E72D297353CC}">
              <c16:uniqueId val="{00000001-4AE9-4831-8A97-D9A397132D8B}"/>
            </c:ext>
          </c:extLst>
        </c:ser>
        <c:ser>
          <c:idx val="2"/>
          <c:order val="2"/>
          <c:tx>
            <c:strRef>
              <c:f>'RSP.W12.01-02'!$K$7</c:f>
              <c:strCache>
                <c:ptCount val="1"/>
                <c:pt idx="0">
                  <c:v>Monthly Progress</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'RSP.W12.01-02'!$L$4:$W$4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'RSP.W12.01-02'!$L$7:$W$7</c:f>
              <c:numCache>
                <c:formatCode>0.0%</c:formatCode>
                <c:ptCount val="12"/>
                <c:pt idx="0">
                  <c:v>1E-3</c:v>
                </c:pt>
                <c:pt idx="1">
                  <c:v>3.0000000000000001E-3</c:v>
                </c:pt>
                <c:pt idx="2">
                  <c:v>3.0000000000000001E-3</c:v>
                </c:pt>
                <c:pt idx="3">
                  <c:v>1.2E-2</c:v>
                </c:pt>
                <c:pt idx="4">
                  <c:v>2.0799999999999999E-2</c:v>
                </c:pt>
                <c:pt idx="5">
                  <c:v>2.7E-2</c:v>
                </c:pt>
                <c:pt idx="6" formatCode="0.00%">
                  <c:v>0.04</c:v>
                </c:pt>
                <c:pt idx="7" formatCode="0.00%">
                  <c:v>2.2800000000000001E-2</c:v>
                </c:pt>
                <c:pt idx="8" formatCode="0.00%">
                  <c:v>1.9699999999999999E-2</c:v>
                </c:pt>
                <c:pt idx="9" formatCode="0.00%">
                  <c:v>6.8999999999999999E-3</c:v>
                </c:pt>
                <c:pt idx="10" formatCode="0.00%">
                  <c:v>2.0999999999999999E-3</c:v>
                </c:pt>
              </c:numCache>
            </c:numRef>
          </c:val>
          <c:extLst>
            <c:ext xmlns:c16="http://schemas.microsoft.com/office/drawing/2014/chart" uri="{C3380CC4-5D6E-409C-BE32-E72D297353CC}">
              <c16:uniqueId val="{00000002-4AE9-4831-8A97-D9A397132D8B}"/>
            </c:ext>
          </c:extLst>
        </c:ser>
        <c:dLbls>
          <c:showLegendKey val="0"/>
          <c:showVal val="0"/>
          <c:showCatName val="0"/>
          <c:showSerName val="0"/>
          <c:showPercent val="0"/>
          <c:showBubbleSize val="0"/>
        </c:dLbls>
        <c:gapWidth val="219"/>
        <c:axId val="1224221007"/>
        <c:axId val="1224196527"/>
      </c:barChart>
      <c:lineChart>
        <c:grouping val="standard"/>
        <c:varyColors val="0"/>
        <c:ser>
          <c:idx val="3"/>
          <c:order val="3"/>
          <c:tx>
            <c:strRef>
              <c:f>'RSP.W12.01-02'!$K$8</c:f>
              <c:strCache>
                <c:ptCount val="1"/>
                <c:pt idx="0">
                  <c:v>Time Elapsed</c:v>
                </c:pt>
              </c:strCache>
            </c:strRef>
          </c:tx>
          <c:spPr>
            <a:ln w="28575" cap="rnd">
              <a:solidFill>
                <a:srgbClr val="00B0F0"/>
              </a:solidFill>
              <a:round/>
            </a:ln>
            <a:effectLst/>
          </c:spPr>
          <c:marker>
            <c:symbol val="none"/>
          </c:marker>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ru-RU"/>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'RSP.W12.01-02'!$L$4:$W$4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'RSP.W12.01-02'!$L$8:$W$8</c:f>
              <c:numCache>
                <c:formatCode>0%</c:formatCode>
                <c:ptCount val="12"/>
                <c:pt idx="0">
                  <c:v>1.3715846994535519</c:v>
                </c:pt>
                <c:pt idx="1">
                  <c:v>1.4021857923497267</c:v>
                </c:pt>
                <c:pt idx="2">
                  <c:v>1.4371584699453552</c:v>
                </c:pt>
                <c:pt idx="3">
                  <c:v>1.4699453551912569</c:v>
                </c:pt>
                <c:pt idx="4">
                  <c:v>1.5027322404371584</c:v>
                </c:pt>
                <c:pt idx="5">
                  <c:v>1.5366120218579236</c:v>
                </c:pt>
                <c:pt idx="6">
                  <c:v>1.5704918032786885</c:v>
                </c:pt>
                <c:pt idx="7">
                  <c:v>1.6043715846994535</c:v>
                </c:pt>
                <c:pt idx="8">
                  <c:v>1.6371584699453552</c:v>
                </c:pt>
                <c:pt idx="9">
                  <c:v>1.6710382513661202</c:v>
                </c:pt>
                <c:pt idx="10">
                  <c:v>1.7038251366120218</c:v>
                </c:pt>
                <c:pt idx="11">
                  <c:v>1.7377049180327868</c:v>
                </c:pt>
              </c:numCache>
            </c:numRef>
          </c:val>
          <c:smooth val="0"/>
          <c:extLst>
            <c:ext xmlns:c16="http://schemas.microsoft.com/office/drawing/2014/chart" uri="{C3380CC4-5D6E-409C-BE32-E72D297353CC}">
              <c16:uniqueId val="{00000003-4AE9-4831-8A97-D9A397132D8B}"/>
            </c:ext>
          </c:extLst>
        </c:ser>
        <c:dLbls>
          <c:showLegendKey val="0"/>
          <c:showVal val="0"/>
          <c:showCatName val="0"/>
          <c:showSerName val="0"/>
          <c:showPercent val="0"/>
          <c:showBubbleSize val="0"/>
        </c:dLbls>
        <c:marker val="1"/>
        <c:smooth val="0"/>
        <c:axId val="1224221007"/>
        <c:axId val="1224196527"/>
      </c:lineChart>
      <c:dateAx>
        <c:axId val="1224221007"/>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224196527"/>
        <c:crosses val="autoZero"/>
        <c:auto val="1"/>
        <c:lblOffset val="100"/>
        <c:baseTimeUnit val="months"/>
      </c:dateAx>
      <c:valAx>
        <c:axId val="122419652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2242210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25" r="0.25"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RSP/W14/01</a:t>
            </a:r>
            <a:endParaRPr lang="ru-R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'RSP.W14.01'!$K$5</c:f>
              <c:strCache>
                <c:ptCount val="1"/>
                <c:pt idx="0">
                  <c:v>Planned Progress</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'RSP.W14.01'!$L$4:$W$4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'RSP.W14.01'!$L$5:$W$5</c:f>
              <c:numCache>
                <c:formatCode>0%</c:formatCode>
                <c:ptCount val="12"/>
                <c:pt idx="0">
                  <c:v>7.2800000000000004E-2</c:v>
                </c:pt>
                <c:pt idx="1">
                  <c:v>8.5599999999999996E-2</c:v>
                </c:pt>
                <c:pt idx="2">
                  <c:v>0.1096</c:v>
                </c:pt>
                <c:pt idx="3">
                  <c:v>0.1313</c:v>
                </c:pt>
                <c:pt idx="4">
                  <c:v>0.182</c:v>
                </c:pt>
                <c:pt idx="5">
                  <c:v>0.25679999999999997</c:v>
                </c:pt>
                <c:pt idx="6">
                  <c:v>0.2989</c:v>
                </c:pt>
                <c:pt idx="7">
                  <c:v>0.32119999999999999</c:v>
                </c:pt>
                <c:pt idx="8">
                  <c:v>0.35139999999999999</c:v>
                </c:pt>
                <c:pt idx="9">
                  <c:v>0.38190000000000002</c:v>
                </c:pt>
                <c:pt idx="10">
                  <c:v>0.40139999999999998</c:v>
                </c:pt>
                <c:pt idx="11">
                  <c:v>0.4244</c:v>
                </c:pt>
              </c:numCache>
            </c:numRef>
          </c:val>
          <c:extLst>
            <c:ext xmlns:c16="http://schemas.microsoft.com/office/drawing/2014/chart" uri="{C3380CC4-5D6E-409C-BE32-E72D297353CC}">
              <c16:uniqueId val="{00000000-83DF-41F8-8645-53CCF00EC0E4}"/>
            </c:ext>
          </c:extLst>
        </c:ser>
        <c:ser>
          <c:idx val="1"/>
          <c:order val="1"/>
          <c:tx>
            <c:strRef>
              <c:f>'RSP.W14.01'!$K$6</c:f>
              <c:strCache>
                <c:ptCount val="1"/>
                <c:pt idx="0">
                  <c:v>Actual Progress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'RSP.W14.01'!$L$4:$W$4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'RSP.W14.01'!$L$6:$W$6</c:f>
              <c:numCache>
                <c:formatCode>0.00%</c:formatCode>
                <c:ptCount val="12"/>
                <c:pt idx="0">
                  <c:v>4.8899999999999999E-2</c:v>
                </c:pt>
                <c:pt idx="1">
                  <c:v>6.9000000000000006E-2</c:v>
                </c:pt>
                <c:pt idx="2">
                  <c:v>8.8900000000000007E-2</c:v>
                </c:pt>
                <c:pt idx="3">
                  <c:v>0.12280000000000001</c:v>
                </c:pt>
                <c:pt idx="4">
                  <c:v>0.16819999999999999</c:v>
                </c:pt>
                <c:pt idx="5">
                  <c:v>0.20079999999999998</c:v>
                </c:pt>
                <c:pt idx="6">
                  <c:v>0.28259999999999996</c:v>
                </c:pt>
                <c:pt idx="7">
                  <c:v>0.38399999999999995</c:v>
                </c:pt>
                <c:pt idx="8">
                  <c:v>0.46699999999999997</c:v>
                </c:pt>
                <c:pt idx="9">
                  <c:v>0.51600000000000001</c:v>
                </c:pt>
                <c:pt idx="10">
                  <c:v>0.54049999999999998</c:v>
                </c:pt>
              </c:numCache>
            </c:numRef>
          </c:val>
          <c:extLst>
            <c:ext xmlns:c16="http://schemas.microsoft.com/office/drawing/2014/chart" uri="{C3380CC4-5D6E-409C-BE32-E72D297353CC}">
              <c16:uniqueId val="{00000001-83DF-41F8-8645-53CCF00EC0E4}"/>
            </c:ext>
          </c:extLst>
        </c:ser>
        <c:ser>
          <c:idx val="2"/>
          <c:order val="2"/>
          <c:tx>
            <c:strRef>
              <c:f>'RSP.W14.01'!$K$7</c:f>
              <c:strCache>
                <c:ptCount val="1"/>
                <c:pt idx="0">
                  <c:v>Monthly Progress</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'RSP.W14.01'!$L$4:$W$4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'RSP.W14.01'!$L$7:$W$7</c:f>
              <c:numCache>
                <c:formatCode>0.00%</c:formatCode>
                <c:ptCount val="12"/>
                <c:pt idx="0">
                  <c:v>1.5900000000000001E-2</c:v>
                </c:pt>
                <c:pt idx="1">
                  <c:v>2.1999999999999999E-2</c:v>
                </c:pt>
                <c:pt idx="2">
                  <c:v>2.0299999999999999E-2</c:v>
                </c:pt>
                <c:pt idx="3">
                  <c:v>3.7400000000000003E-2</c:v>
                </c:pt>
                <c:pt idx="4">
                  <c:v>4.5400000000000003E-2</c:v>
                </c:pt>
                <c:pt idx="5">
                  <c:v>3.2599999999999997E-2</c:v>
                </c:pt>
                <c:pt idx="6">
                  <c:v>8.1799999999999998E-2</c:v>
                </c:pt>
                <c:pt idx="7">
                  <c:v>0.1014</c:v>
                </c:pt>
                <c:pt idx="8">
                  <c:v>8.3000000000000004E-2</c:v>
                </c:pt>
                <c:pt idx="9">
                  <c:v>4.9000000000000002E-2</c:v>
                </c:pt>
                <c:pt idx="10">
                  <c:v>2.4500000000000001E-2</c:v>
                </c:pt>
              </c:numCache>
            </c:numRef>
          </c:val>
          <c:extLst>
            <c:ext xmlns:c16="http://schemas.microsoft.com/office/drawing/2014/chart" uri="{C3380CC4-5D6E-409C-BE32-E72D297353CC}">
              <c16:uniqueId val="{00000002-83DF-41F8-8645-53CCF00EC0E4}"/>
            </c:ext>
          </c:extLst>
        </c:ser>
        <c:dLbls>
          <c:showLegendKey val="0"/>
          <c:showVal val="0"/>
          <c:showCatName val="0"/>
          <c:showSerName val="0"/>
          <c:showPercent val="0"/>
          <c:showBubbleSize val="0"/>
        </c:dLbls>
        <c:gapWidth val="219"/>
        <c:axId val="1133056159"/>
        <c:axId val="1133056639"/>
      </c:barChart>
      <c:lineChart>
        <c:grouping val="standard"/>
        <c:varyColors val="0"/>
        <c:ser>
          <c:idx val="3"/>
          <c:order val="3"/>
          <c:tx>
            <c:strRef>
              <c:f>'RSP.W14.01'!$K$8</c:f>
              <c:strCache>
                <c:ptCount val="1"/>
                <c:pt idx="0">
                  <c:v>Time Elapsed</c:v>
                </c:pt>
              </c:strCache>
            </c:strRef>
          </c:tx>
          <c:spPr>
            <a:ln w="28575" cap="rnd">
              <a:solidFill>
                <a:srgbClr val="00B0F0"/>
              </a:solidFill>
              <a:round/>
            </a:ln>
            <a:effectLst/>
          </c:spPr>
          <c:marker>
            <c:symbol val="none"/>
          </c:marker>
          <c:dLbls>
            <c:dLbl>
              <c:idx val="5"/>
              <c:layout>
                <c:manualLayout>
                  <c:x val="0"/>
                  <c:y val="2.226345517137406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3DF-41F8-8645-53CCF00EC0E4}"/>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ru-RU"/>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'RSP.W14.01'!$L$4:$W$4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'RSP.W14.01'!$L$8:$W$8</c:f>
              <c:numCache>
                <c:formatCode>0%</c:formatCode>
                <c:ptCount val="12"/>
                <c:pt idx="0">
                  <c:v>0.18469945355191256</c:v>
                </c:pt>
                <c:pt idx="1">
                  <c:v>0.21530054644808744</c:v>
                </c:pt>
                <c:pt idx="2">
                  <c:v>0.25027322404371583</c:v>
                </c:pt>
                <c:pt idx="3">
                  <c:v>0.2830601092896175</c:v>
                </c:pt>
                <c:pt idx="4">
                  <c:v>0.31584699453551912</c:v>
                </c:pt>
                <c:pt idx="5">
                  <c:v>0.34972677595628415</c:v>
                </c:pt>
                <c:pt idx="6">
                  <c:v>0.38360655737704918</c:v>
                </c:pt>
                <c:pt idx="7">
                  <c:v>0.41748633879781422</c:v>
                </c:pt>
                <c:pt idx="8">
                  <c:v>0.45027322404371584</c:v>
                </c:pt>
                <c:pt idx="9">
                  <c:v>0.48415300546448087</c:v>
                </c:pt>
                <c:pt idx="10">
                  <c:v>0.51693989071038249</c:v>
                </c:pt>
                <c:pt idx="11">
                  <c:v>0.55081967213114758</c:v>
                </c:pt>
              </c:numCache>
            </c:numRef>
          </c:val>
          <c:smooth val="0"/>
          <c:extLst>
            <c:ext xmlns:c16="http://schemas.microsoft.com/office/drawing/2014/chart" uri="{C3380CC4-5D6E-409C-BE32-E72D297353CC}">
              <c16:uniqueId val="{00000004-83DF-41F8-8645-53CCF00EC0E4}"/>
            </c:ext>
          </c:extLst>
        </c:ser>
        <c:dLbls>
          <c:showLegendKey val="0"/>
          <c:showVal val="0"/>
          <c:showCatName val="0"/>
          <c:showSerName val="0"/>
          <c:showPercent val="0"/>
          <c:showBubbleSize val="0"/>
        </c:dLbls>
        <c:marker val="1"/>
        <c:smooth val="0"/>
        <c:axId val="1133056159"/>
        <c:axId val="1133056639"/>
      </c:lineChart>
      <c:dateAx>
        <c:axId val="1133056159"/>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639"/>
        <c:crosses val="autoZero"/>
        <c:auto val="1"/>
        <c:lblOffset val="100"/>
        <c:baseTimeUnit val="months"/>
      </c:dateAx>
      <c:valAx>
        <c:axId val="11330566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25" r="0.25"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RSP/W14/02</a:t>
            </a:r>
            <a:endParaRPr lang="ru-R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'RSP.W14.02'!$K$4</c:f>
              <c:strCache>
                <c:ptCount val="1"/>
                <c:pt idx="0">
                  <c:v>Planned Progress</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'RSP.W14.02'!$L$3:$W$3</c:f>
              <c:numCache>
                <c:formatCode>[$-409]mmm\-yy;@</c:formatCode>
                <c:ptCount val="12"/>
                <c:pt idx="0">
                  <c:v>45322</c:v>
                </c:pt>
                <c:pt idx="1">
                  <c:v>45350</c:v>
                </c:pt>
                <c:pt idx="2">
                  <c:v>45382</c:v>
                </c:pt>
                <c:pt idx="3">
                  <c:v>45412</c:v>
                </c:pt>
                <c:pt idx="4">
                  <c:v>45443</c:v>
                </c:pt>
                <c:pt idx="5">
                  <c:v>45473</c:v>
                </c:pt>
                <c:pt idx="6">
                  <c:v>45504</c:v>
                </c:pt>
                <c:pt idx="7">
                  <c:v>45535</c:v>
                </c:pt>
                <c:pt idx="8">
                  <c:v>45565</c:v>
                </c:pt>
                <c:pt idx="9">
                  <c:v>45596</c:v>
                </c:pt>
                <c:pt idx="10">
                  <c:v>45626</c:v>
                </c:pt>
                <c:pt idx="11">
                  <c:v>45657</c:v>
                </c:pt>
              </c:numCache>
            </c:numRef>
          </c:cat>
          <c:val>
            <c:numRef>
              <c:f>'RSP.W14.02'!$L$4:$W$4</c:f>
              <c:numCache>
                <c:formatCode>0%</c:formatCode>
                <c:ptCount val="12"/>
                <c:pt idx="0">
                  <c:v>1.7463235294117644E-2</c:v>
                </c:pt>
                <c:pt idx="1">
                  <c:v>2.1551724137931029E-2</c:v>
                </c:pt>
                <c:pt idx="2">
                  <c:v>2.5228194726166324E-2</c:v>
                </c:pt>
                <c:pt idx="3">
                  <c:v>6.8014705882352935E-2</c:v>
                </c:pt>
                <c:pt idx="4">
                  <c:v>0.12430273833671397</c:v>
                </c:pt>
                <c:pt idx="5">
                  <c:v>0.17710446247464498</c:v>
                </c:pt>
                <c:pt idx="6">
                  <c:v>0.23554766734279914</c:v>
                </c:pt>
                <c:pt idx="7">
                  <c:v>0.28917342799188633</c:v>
                </c:pt>
                <c:pt idx="8">
                  <c:v>0.33943965517241376</c:v>
                </c:pt>
                <c:pt idx="9">
                  <c:v>0.36254437119675448</c:v>
                </c:pt>
                <c:pt idx="10">
                  <c:v>0.37610927991886406</c:v>
                </c:pt>
                <c:pt idx="11">
                  <c:v>0.38276495943204863</c:v>
                </c:pt>
              </c:numCache>
            </c:numRef>
          </c:val>
          <c:extLst>
            <c:ext xmlns:c16="http://schemas.microsoft.com/office/drawing/2014/chart" uri="{C3380CC4-5D6E-409C-BE32-E72D297353CC}">
              <c16:uniqueId val="{00000000-A6F2-4282-B12B-F7A84B24F670}"/>
            </c:ext>
          </c:extLst>
        </c:ser>
        <c:ser>
          <c:idx val="1"/>
          <c:order val="1"/>
          <c:tx>
            <c:strRef>
              <c:f>'RSP.W14.02'!$K$5</c:f>
              <c:strCache>
                <c:ptCount val="1"/>
                <c:pt idx="0">
                  <c:v>Actual Progress</c:v>
                </c:pt>
              </c:strCache>
            </c:strRef>
          </c:tx>
          <c:spPr>
            <a:solidFill>
              <a:srgbClr val="FF0000"/>
            </a:solidFill>
            <a:ln>
              <a:noFill/>
            </a:ln>
            <a:effectLst/>
          </c:spPr>
          <c:invertIfNegative val="0"/>
          <c:dLbls>
            <c:dLbl>
              <c:idx val="4"/>
              <c:layout>
                <c:manualLayout>
                  <c:x val="3.3410167950546636E-3"/>
                  <c:y val="4.458921309694028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6F2-4282-B12B-F7A84B24F670}"/>
                </c:ext>
              </c:extLst>
            </c:dLbl>
            <c:dLbl>
              <c:idx val="5"/>
              <c:layout>
                <c:manualLayout>
                  <c:x val="1.1136722650182212E-2"/>
                  <c:y val="-3.56713704775522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6F2-4282-B12B-F7A84B24F67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'RSP.W14.02'!$L$3:$W$3</c:f>
              <c:numCache>
                <c:formatCode>[$-409]mmm\-yy;@</c:formatCode>
                <c:ptCount val="12"/>
                <c:pt idx="0">
                  <c:v>45322</c:v>
                </c:pt>
                <c:pt idx="1">
                  <c:v>45350</c:v>
                </c:pt>
                <c:pt idx="2">
                  <c:v>45382</c:v>
                </c:pt>
                <c:pt idx="3">
                  <c:v>45412</c:v>
                </c:pt>
                <c:pt idx="4">
                  <c:v>45443</c:v>
                </c:pt>
                <c:pt idx="5">
                  <c:v>45473</c:v>
                </c:pt>
                <c:pt idx="6">
                  <c:v>45504</c:v>
                </c:pt>
                <c:pt idx="7">
                  <c:v>45535</c:v>
                </c:pt>
                <c:pt idx="8">
                  <c:v>45565</c:v>
                </c:pt>
                <c:pt idx="9">
                  <c:v>45596</c:v>
                </c:pt>
                <c:pt idx="10">
                  <c:v>45626</c:v>
                </c:pt>
                <c:pt idx="11">
                  <c:v>45657</c:v>
                </c:pt>
              </c:numCache>
            </c:numRef>
          </c:cat>
          <c:val>
            <c:numRef>
              <c:f>'RSP.W14.02'!$L$5:$W$5</c:f>
              <c:numCache>
                <c:formatCode>0%</c:formatCode>
                <c:ptCount val="12"/>
                <c:pt idx="0">
                  <c:v>0</c:v>
                </c:pt>
                <c:pt idx="1">
                  <c:v>0</c:v>
                </c:pt>
                <c:pt idx="2">
                  <c:v>0</c:v>
                </c:pt>
                <c:pt idx="3">
                  <c:v>0</c:v>
                </c:pt>
                <c:pt idx="4" formatCode="0.00%">
                  <c:v>7.1000000000000004E-3</c:v>
                </c:pt>
                <c:pt idx="5" formatCode="0.00%">
                  <c:v>1.9000000000000003E-2</c:v>
                </c:pt>
                <c:pt idx="6" formatCode="0.00%">
                  <c:v>4.1200000000000001E-2</c:v>
                </c:pt>
                <c:pt idx="7" formatCode="0.00%">
                  <c:v>7.6800000000000007E-2</c:v>
                </c:pt>
                <c:pt idx="8" formatCode="0.00%">
                  <c:v>0.11360000000000001</c:v>
                </c:pt>
                <c:pt idx="9" formatCode="0.00%">
                  <c:v>0.15870000000000001</c:v>
                </c:pt>
                <c:pt idx="10" formatCode="0.00%">
                  <c:v>0.1865</c:v>
                </c:pt>
              </c:numCache>
            </c:numRef>
          </c:val>
          <c:extLst>
            <c:ext xmlns:c16="http://schemas.microsoft.com/office/drawing/2014/chart" uri="{C3380CC4-5D6E-409C-BE32-E72D297353CC}">
              <c16:uniqueId val="{00000003-A6F2-4282-B12B-F7A84B24F670}"/>
            </c:ext>
          </c:extLst>
        </c:ser>
        <c:ser>
          <c:idx val="2"/>
          <c:order val="2"/>
          <c:tx>
            <c:strRef>
              <c:f>'RSP.W14.02'!$K$6</c:f>
              <c:strCache>
                <c:ptCount val="1"/>
                <c:pt idx="0">
                  <c:v>Monthly Progress</c:v>
                </c:pt>
              </c:strCache>
            </c:strRef>
          </c:tx>
          <c:spPr>
            <a:solidFill>
              <a:srgbClr val="FFC000"/>
            </a:solidFill>
            <a:ln>
              <a:noFill/>
            </a:ln>
            <a:effectLst/>
          </c:spPr>
          <c:invertIfNegative val="0"/>
          <c:dLbls>
            <c:dLbl>
              <c:idx val="4"/>
              <c:layout>
                <c:manualLayout>
                  <c:x val="1.4477739445236795E-2"/>
                  <c:y val="-2.00651458936231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6F2-4282-B12B-F7A84B24F670}"/>
                </c:ext>
              </c:extLst>
            </c:dLbl>
            <c:dLbl>
              <c:idx val="5"/>
              <c:layout>
                <c:manualLayout>
                  <c:x val="2.0046100770327983E-2"/>
                  <c:y val="-2.00651458936231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6F2-4282-B12B-F7A84B24F67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'RSP.W14.02'!$L$3:$W$3</c:f>
              <c:numCache>
                <c:formatCode>[$-409]mmm\-yy;@</c:formatCode>
                <c:ptCount val="12"/>
                <c:pt idx="0">
                  <c:v>45322</c:v>
                </c:pt>
                <c:pt idx="1">
                  <c:v>45350</c:v>
                </c:pt>
                <c:pt idx="2">
                  <c:v>45382</c:v>
                </c:pt>
                <c:pt idx="3">
                  <c:v>45412</c:v>
                </c:pt>
                <c:pt idx="4">
                  <c:v>45443</c:v>
                </c:pt>
                <c:pt idx="5">
                  <c:v>45473</c:v>
                </c:pt>
                <c:pt idx="6">
                  <c:v>45504</c:v>
                </c:pt>
                <c:pt idx="7">
                  <c:v>45535</c:v>
                </c:pt>
                <c:pt idx="8">
                  <c:v>45565</c:v>
                </c:pt>
                <c:pt idx="9">
                  <c:v>45596</c:v>
                </c:pt>
                <c:pt idx="10">
                  <c:v>45626</c:v>
                </c:pt>
                <c:pt idx="11">
                  <c:v>45657</c:v>
                </c:pt>
              </c:numCache>
            </c:numRef>
          </c:cat>
          <c:val>
            <c:numRef>
              <c:f>'RSP.W14.02'!$L$6:$W$6</c:f>
              <c:numCache>
                <c:formatCode>0%</c:formatCode>
                <c:ptCount val="12"/>
                <c:pt idx="0">
                  <c:v>0</c:v>
                </c:pt>
                <c:pt idx="1">
                  <c:v>0</c:v>
                </c:pt>
                <c:pt idx="2">
                  <c:v>0</c:v>
                </c:pt>
                <c:pt idx="3">
                  <c:v>0</c:v>
                </c:pt>
                <c:pt idx="4" formatCode="0.00%">
                  <c:v>7.1000000000000004E-3</c:v>
                </c:pt>
                <c:pt idx="5" formatCode="0.00%">
                  <c:v>1.1900000000000001E-2</c:v>
                </c:pt>
                <c:pt idx="6" formatCode="0.00%">
                  <c:v>2.2200000000000001E-2</c:v>
                </c:pt>
                <c:pt idx="7" formatCode="0.00%">
                  <c:v>3.56E-2</c:v>
                </c:pt>
                <c:pt idx="8" formatCode="0.00%">
                  <c:v>3.6799999999999999E-2</c:v>
                </c:pt>
                <c:pt idx="9" formatCode="0.00%">
                  <c:v>4.5100000000000001E-2</c:v>
                </c:pt>
                <c:pt idx="10" formatCode="0.00%">
                  <c:v>2.7799999999999998E-2</c:v>
                </c:pt>
              </c:numCache>
            </c:numRef>
          </c:val>
          <c:extLst>
            <c:ext xmlns:c16="http://schemas.microsoft.com/office/drawing/2014/chart" uri="{C3380CC4-5D6E-409C-BE32-E72D297353CC}">
              <c16:uniqueId val="{00000006-A6F2-4282-B12B-F7A84B24F670}"/>
            </c:ext>
          </c:extLst>
        </c:ser>
        <c:dLbls>
          <c:showLegendKey val="0"/>
          <c:showVal val="0"/>
          <c:showCatName val="0"/>
          <c:showSerName val="0"/>
          <c:showPercent val="0"/>
          <c:showBubbleSize val="0"/>
        </c:dLbls>
        <c:gapWidth val="219"/>
        <c:axId val="1133056159"/>
        <c:axId val="1133056639"/>
      </c:barChart>
      <c:lineChart>
        <c:grouping val="standard"/>
        <c:varyColors val="0"/>
        <c:ser>
          <c:idx val="3"/>
          <c:order val="3"/>
          <c:tx>
            <c:strRef>
              <c:f>'RSP.W14.02'!$K$7</c:f>
              <c:strCache>
                <c:ptCount val="1"/>
                <c:pt idx="0">
                  <c:v>Time Elapsed</c:v>
                </c:pt>
              </c:strCache>
            </c:strRef>
          </c:tx>
          <c:spPr>
            <a:ln w="28575" cap="rnd">
              <a:solidFill>
                <a:srgbClr val="00B0F0"/>
              </a:solidFill>
              <a:round/>
            </a:ln>
            <a:effectLst/>
          </c:spPr>
          <c:marker>
            <c:symbol val="none"/>
          </c:marker>
          <c:dLbls>
            <c:dLbl>
              <c:idx val="4"/>
              <c:layout>
                <c:manualLayout>
                  <c:x val="0"/>
                  <c:y val="2.226345517137406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6F2-4282-B12B-F7A84B24F670}"/>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ru-RU"/>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'RSP.W14.02'!$L$3:$W$3</c:f>
              <c:numCache>
                <c:formatCode>[$-409]mmm\-yy;@</c:formatCode>
                <c:ptCount val="12"/>
                <c:pt idx="0">
                  <c:v>45322</c:v>
                </c:pt>
                <c:pt idx="1">
                  <c:v>45350</c:v>
                </c:pt>
                <c:pt idx="2">
                  <c:v>45382</c:v>
                </c:pt>
                <c:pt idx="3">
                  <c:v>45412</c:v>
                </c:pt>
                <c:pt idx="4">
                  <c:v>45443</c:v>
                </c:pt>
                <c:pt idx="5">
                  <c:v>45473</c:v>
                </c:pt>
                <c:pt idx="6">
                  <c:v>45504</c:v>
                </c:pt>
                <c:pt idx="7">
                  <c:v>45535</c:v>
                </c:pt>
                <c:pt idx="8">
                  <c:v>45565</c:v>
                </c:pt>
                <c:pt idx="9">
                  <c:v>45596</c:v>
                </c:pt>
                <c:pt idx="10">
                  <c:v>45626</c:v>
                </c:pt>
                <c:pt idx="11">
                  <c:v>45657</c:v>
                </c:pt>
              </c:numCache>
            </c:numRef>
          </c:cat>
          <c:val>
            <c:numRef>
              <c:f>'RSP.W14.02'!$L$7:$W$7</c:f>
              <c:numCache>
                <c:formatCode>0%</c:formatCode>
                <c:ptCount val="12"/>
                <c:pt idx="0">
                  <c:v>6.6666666666666666E-2</c:v>
                </c:pt>
                <c:pt idx="1">
                  <c:v>9.7267759562841533E-2</c:v>
                </c:pt>
                <c:pt idx="2">
                  <c:v>0.13224043715846995</c:v>
                </c:pt>
                <c:pt idx="3">
                  <c:v>0.1650273224043716</c:v>
                </c:pt>
                <c:pt idx="4">
                  <c:v>0.1989071038251366</c:v>
                </c:pt>
                <c:pt idx="5">
                  <c:v>0.23169398907103825</c:v>
                </c:pt>
                <c:pt idx="6">
                  <c:v>0.26557377049180325</c:v>
                </c:pt>
                <c:pt idx="7">
                  <c:v>0.29945355191256828</c:v>
                </c:pt>
                <c:pt idx="8">
                  <c:v>0.33224043715846996</c:v>
                </c:pt>
                <c:pt idx="9">
                  <c:v>0.36612021857923499</c:v>
                </c:pt>
                <c:pt idx="10">
                  <c:v>0.39890710382513661</c:v>
                </c:pt>
                <c:pt idx="11">
                  <c:v>0.43278688524590164</c:v>
                </c:pt>
              </c:numCache>
            </c:numRef>
          </c:val>
          <c:smooth val="0"/>
          <c:extLst>
            <c:ext xmlns:c16="http://schemas.microsoft.com/office/drawing/2014/chart" uri="{C3380CC4-5D6E-409C-BE32-E72D297353CC}">
              <c16:uniqueId val="{00000008-A6F2-4282-B12B-F7A84B24F670}"/>
            </c:ext>
          </c:extLst>
        </c:ser>
        <c:dLbls>
          <c:showLegendKey val="0"/>
          <c:showVal val="0"/>
          <c:showCatName val="0"/>
          <c:showSerName val="0"/>
          <c:showPercent val="0"/>
          <c:showBubbleSize val="0"/>
        </c:dLbls>
        <c:marker val="1"/>
        <c:smooth val="0"/>
        <c:axId val="1133056159"/>
        <c:axId val="1133056639"/>
      </c:lineChart>
      <c:dateAx>
        <c:axId val="1133056159"/>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639"/>
        <c:crosses val="autoZero"/>
        <c:auto val="1"/>
        <c:lblOffset val="100"/>
        <c:baseTimeUnit val="months"/>
      </c:dateAx>
      <c:valAx>
        <c:axId val="11330566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25" r="0.25" t="0.75" header="0.3" footer="0.3"/>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RSP/W14/03</a:t>
            </a:r>
            <a:endParaRPr lang="ru-R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'RSP.W14.03'!$K$4</c:f>
              <c:strCache>
                <c:ptCount val="1"/>
                <c:pt idx="0">
                  <c:v>Planned Progress</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'RSP.W14.03'!$L$3:$W$3</c:f>
              <c:numCache>
                <c:formatCode>[$-409]mmm\-yy;@</c:formatCode>
                <c:ptCount val="12"/>
                <c:pt idx="0">
                  <c:v>45322</c:v>
                </c:pt>
                <c:pt idx="1">
                  <c:v>45350</c:v>
                </c:pt>
                <c:pt idx="2">
                  <c:v>45382</c:v>
                </c:pt>
                <c:pt idx="3">
                  <c:v>45412</c:v>
                </c:pt>
                <c:pt idx="4">
                  <c:v>45442</c:v>
                </c:pt>
                <c:pt idx="5">
                  <c:v>45450</c:v>
                </c:pt>
                <c:pt idx="6">
                  <c:v>45504</c:v>
                </c:pt>
                <c:pt idx="7">
                  <c:v>45535</c:v>
                </c:pt>
                <c:pt idx="8">
                  <c:v>45565</c:v>
                </c:pt>
                <c:pt idx="9">
                  <c:v>45596</c:v>
                </c:pt>
                <c:pt idx="10">
                  <c:v>45626</c:v>
                </c:pt>
                <c:pt idx="11">
                  <c:v>45657</c:v>
                </c:pt>
              </c:numCache>
            </c:numRef>
          </c:cat>
          <c:val>
            <c:numRef>
              <c:f>'RSP.W14.03'!$L$4:$W$4</c:f>
              <c:numCache>
                <c:formatCode>0%</c:formatCode>
                <c:ptCount val="12"/>
                <c:pt idx="0">
                  <c:v>7.0000000000000007E-2</c:v>
                </c:pt>
                <c:pt idx="1">
                  <c:v>0.11</c:v>
                </c:pt>
                <c:pt idx="2">
                  <c:v>0.15</c:v>
                </c:pt>
                <c:pt idx="3">
                  <c:v>0.19</c:v>
                </c:pt>
                <c:pt idx="4">
                  <c:v>0.2278</c:v>
                </c:pt>
                <c:pt idx="5">
                  <c:v>0.27539999999999998</c:v>
                </c:pt>
                <c:pt idx="6">
                  <c:v>0.47289999999999999</c:v>
                </c:pt>
                <c:pt idx="7">
                  <c:v>0.52210000000000001</c:v>
                </c:pt>
                <c:pt idx="8">
                  <c:v>0.57089999999999996</c:v>
                </c:pt>
                <c:pt idx="9">
                  <c:v>0.65</c:v>
                </c:pt>
                <c:pt idx="10">
                  <c:v>0.68</c:v>
                </c:pt>
                <c:pt idx="11">
                  <c:v>0.7</c:v>
                </c:pt>
              </c:numCache>
            </c:numRef>
          </c:val>
          <c:extLst>
            <c:ext xmlns:c16="http://schemas.microsoft.com/office/drawing/2014/chart" uri="{C3380CC4-5D6E-409C-BE32-E72D297353CC}">
              <c16:uniqueId val="{00000000-E343-4AB8-B22E-4A5120214470}"/>
            </c:ext>
          </c:extLst>
        </c:ser>
        <c:ser>
          <c:idx val="1"/>
          <c:order val="1"/>
          <c:tx>
            <c:strRef>
              <c:f>'RSP.W14.03'!$K$5</c:f>
              <c:strCache>
                <c:ptCount val="1"/>
                <c:pt idx="0">
                  <c:v>Actual Progress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'RSP.W14.03'!$L$3:$W$3</c:f>
              <c:numCache>
                <c:formatCode>[$-409]mmm\-yy;@</c:formatCode>
                <c:ptCount val="12"/>
                <c:pt idx="0">
                  <c:v>45322</c:v>
                </c:pt>
                <c:pt idx="1">
                  <c:v>45350</c:v>
                </c:pt>
                <c:pt idx="2">
                  <c:v>45382</c:v>
                </c:pt>
                <c:pt idx="3">
                  <c:v>45412</c:v>
                </c:pt>
                <c:pt idx="4">
                  <c:v>45442</c:v>
                </c:pt>
                <c:pt idx="5">
                  <c:v>45450</c:v>
                </c:pt>
                <c:pt idx="6">
                  <c:v>45504</c:v>
                </c:pt>
                <c:pt idx="7">
                  <c:v>45535</c:v>
                </c:pt>
                <c:pt idx="8">
                  <c:v>45565</c:v>
                </c:pt>
                <c:pt idx="9">
                  <c:v>45596</c:v>
                </c:pt>
                <c:pt idx="10">
                  <c:v>45626</c:v>
                </c:pt>
                <c:pt idx="11">
                  <c:v>45657</c:v>
                </c:pt>
              </c:numCache>
            </c:numRef>
          </c:cat>
          <c:val>
            <c:numRef>
              <c:f>'RSP.W14.03'!$L$5:$W$5</c:f>
              <c:numCache>
                <c:formatCode>0.00%</c:formatCode>
                <c:ptCount val="12"/>
                <c:pt idx="0">
                  <c:v>0</c:v>
                </c:pt>
                <c:pt idx="1">
                  <c:v>0</c:v>
                </c:pt>
                <c:pt idx="2">
                  <c:v>0</c:v>
                </c:pt>
                <c:pt idx="3">
                  <c:v>6.7000000000000002E-3</c:v>
                </c:pt>
                <c:pt idx="4">
                  <c:v>7.5000000000000006E-3</c:v>
                </c:pt>
                <c:pt idx="5">
                  <c:v>1.38E-2</c:v>
                </c:pt>
                <c:pt idx="6">
                  <c:v>2.7200000000000002E-2</c:v>
                </c:pt>
                <c:pt idx="7">
                  <c:v>5.4900000000000004E-2</c:v>
                </c:pt>
                <c:pt idx="8">
                  <c:v>0.1295</c:v>
                </c:pt>
                <c:pt idx="9">
                  <c:v>0.20950000000000002</c:v>
                </c:pt>
                <c:pt idx="10">
                  <c:v>0.23250000000000001</c:v>
                </c:pt>
              </c:numCache>
            </c:numRef>
          </c:val>
          <c:extLst>
            <c:ext xmlns:c16="http://schemas.microsoft.com/office/drawing/2014/chart" uri="{C3380CC4-5D6E-409C-BE32-E72D297353CC}">
              <c16:uniqueId val="{00000001-E343-4AB8-B22E-4A5120214470}"/>
            </c:ext>
          </c:extLst>
        </c:ser>
        <c:ser>
          <c:idx val="2"/>
          <c:order val="2"/>
          <c:tx>
            <c:strRef>
              <c:f>'RSP.W14.03'!$K$6</c:f>
              <c:strCache>
                <c:ptCount val="1"/>
                <c:pt idx="0">
                  <c:v>Monthly Progress</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'RSP.W14.03'!$L$3:$W$3</c:f>
              <c:numCache>
                <c:formatCode>[$-409]mmm\-yy;@</c:formatCode>
                <c:ptCount val="12"/>
                <c:pt idx="0">
                  <c:v>45322</c:v>
                </c:pt>
                <c:pt idx="1">
                  <c:v>45350</c:v>
                </c:pt>
                <c:pt idx="2">
                  <c:v>45382</c:v>
                </c:pt>
                <c:pt idx="3">
                  <c:v>45412</c:v>
                </c:pt>
                <c:pt idx="4">
                  <c:v>45442</c:v>
                </c:pt>
                <c:pt idx="5">
                  <c:v>45450</c:v>
                </c:pt>
                <c:pt idx="6">
                  <c:v>45504</c:v>
                </c:pt>
                <c:pt idx="7">
                  <c:v>45535</c:v>
                </c:pt>
                <c:pt idx="8">
                  <c:v>45565</c:v>
                </c:pt>
                <c:pt idx="9">
                  <c:v>45596</c:v>
                </c:pt>
                <c:pt idx="10">
                  <c:v>45626</c:v>
                </c:pt>
                <c:pt idx="11">
                  <c:v>45657</c:v>
                </c:pt>
              </c:numCache>
            </c:numRef>
          </c:cat>
          <c:val>
            <c:numRef>
              <c:f>'RSP.W14.03'!$L$6:$W$6</c:f>
              <c:numCache>
                <c:formatCode>0.00%</c:formatCode>
                <c:ptCount val="12"/>
                <c:pt idx="0">
                  <c:v>0</c:v>
                </c:pt>
                <c:pt idx="1">
                  <c:v>0</c:v>
                </c:pt>
                <c:pt idx="2">
                  <c:v>0</c:v>
                </c:pt>
                <c:pt idx="3">
                  <c:v>6.7000000000000002E-3</c:v>
                </c:pt>
                <c:pt idx="4">
                  <c:v>8.0000000000000004E-4</c:v>
                </c:pt>
                <c:pt idx="5">
                  <c:v>6.3E-3</c:v>
                </c:pt>
                <c:pt idx="6">
                  <c:v>1.34E-2</c:v>
                </c:pt>
                <c:pt idx="7">
                  <c:v>2.7699999999999999E-2</c:v>
                </c:pt>
                <c:pt idx="8">
                  <c:v>7.46E-2</c:v>
                </c:pt>
                <c:pt idx="9">
                  <c:v>0.08</c:v>
                </c:pt>
                <c:pt idx="10">
                  <c:v>2.3E-2</c:v>
                </c:pt>
              </c:numCache>
            </c:numRef>
          </c:val>
          <c:extLst>
            <c:ext xmlns:c16="http://schemas.microsoft.com/office/drawing/2014/chart" uri="{C3380CC4-5D6E-409C-BE32-E72D297353CC}">
              <c16:uniqueId val="{00000002-E343-4AB8-B22E-4A5120214470}"/>
            </c:ext>
          </c:extLst>
        </c:ser>
        <c:dLbls>
          <c:showLegendKey val="0"/>
          <c:showVal val="0"/>
          <c:showCatName val="0"/>
          <c:showSerName val="0"/>
          <c:showPercent val="0"/>
          <c:showBubbleSize val="0"/>
        </c:dLbls>
        <c:gapWidth val="219"/>
        <c:axId val="1133056159"/>
        <c:axId val="1133056639"/>
      </c:barChart>
      <c:lineChart>
        <c:grouping val="standard"/>
        <c:varyColors val="0"/>
        <c:ser>
          <c:idx val="3"/>
          <c:order val="3"/>
          <c:tx>
            <c:strRef>
              <c:f>'RSP.W14.03'!$K$7</c:f>
              <c:strCache>
                <c:ptCount val="1"/>
                <c:pt idx="0">
                  <c:v>Time Elapsed</c:v>
                </c:pt>
              </c:strCache>
            </c:strRef>
          </c:tx>
          <c:spPr>
            <a:ln w="28575" cap="rnd">
              <a:solidFill>
                <a:srgbClr val="00B0F0"/>
              </a:solidFill>
              <a:round/>
            </a:ln>
            <a:effectLst/>
          </c:spPr>
          <c:marker>
            <c:symbol val="none"/>
          </c:marker>
          <c:dLbls>
            <c:dLbl>
              <c:idx val="4"/>
              <c:layout>
                <c:manualLayout>
                  <c:x val="-6.1912521669382587E-3"/>
                  <c:y val="-4.017686255611315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343-4AB8-B22E-4A5120214470}"/>
                </c:ext>
              </c:extLst>
            </c:dLbl>
            <c:dLbl>
              <c:idx val="5"/>
              <c:layout>
                <c:manualLayout>
                  <c:x val="0"/>
                  <c:y val="2.226345517137406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343-4AB8-B22E-4A5120214470}"/>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ru-RU"/>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'RSP.W14.03'!$L$3:$W$3</c:f>
              <c:numCache>
                <c:formatCode>[$-409]mmm\-yy;@</c:formatCode>
                <c:ptCount val="12"/>
                <c:pt idx="0">
                  <c:v>45322</c:v>
                </c:pt>
                <c:pt idx="1">
                  <c:v>45350</c:v>
                </c:pt>
                <c:pt idx="2">
                  <c:v>45382</c:v>
                </c:pt>
                <c:pt idx="3">
                  <c:v>45412</c:v>
                </c:pt>
                <c:pt idx="4">
                  <c:v>45442</c:v>
                </c:pt>
                <c:pt idx="5">
                  <c:v>45450</c:v>
                </c:pt>
                <c:pt idx="6">
                  <c:v>45504</c:v>
                </c:pt>
                <c:pt idx="7">
                  <c:v>45535</c:v>
                </c:pt>
                <c:pt idx="8">
                  <c:v>45565</c:v>
                </c:pt>
                <c:pt idx="9">
                  <c:v>45596</c:v>
                </c:pt>
                <c:pt idx="10">
                  <c:v>45626</c:v>
                </c:pt>
                <c:pt idx="11">
                  <c:v>45657</c:v>
                </c:pt>
              </c:numCache>
            </c:numRef>
          </c:cat>
          <c:val>
            <c:numRef>
              <c:f>'RSP.W14.03'!$L$7:$W$7</c:f>
              <c:numCache>
                <c:formatCode>0%</c:formatCode>
                <c:ptCount val="12"/>
                <c:pt idx="0">
                  <c:v>0.16575342465753426</c:v>
                </c:pt>
                <c:pt idx="1">
                  <c:v>0.20410958904109588</c:v>
                </c:pt>
                <c:pt idx="2">
                  <c:v>0.24794520547945206</c:v>
                </c:pt>
                <c:pt idx="3">
                  <c:v>0.28904109589041094</c:v>
                </c:pt>
                <c:pt idx="4">
                  <c:v>0.33013698630136984</c:v>
                </c:pt>
                <c:pt idx="5">
                  <c:v>0.34109589041095889</c:v>
                </c:pt>
                <c:pt idx="6">
                  <c:v>0.41506849315068495</c:v>
                </c:pt>
                <c:pt idx="7">
                  <c:v>0.45753424657534247</c:v>
                </c:pt>
                <c:pt idx="8">
                  <c:v>0.48356164383561645</c:v>
                </c:pt>
                <c:pt idx="9">
                  <c:v>0.54109589041095896</c:v>
                </c:pt>
                <c:pt idx="10">
                  <c:v>0.5821917808219178</c:v>
                </c:pt>
                <c:pt idx="11">
                  <c:v>0.62465753424657533</c:v>
                </c:pt>
              </c:numCache>
            </c:numRef>
          </c:val>
          <c:smooth val="0"/>
          <c:extLst>
            <c:ext xmlns:c16="http://schemas.microsoft.com/office/drawing/2014/chart" uri="{C3380CC4-5D6E-409C-BE32-E72D297353CC}">
              <c16:uniqueId val="{00000005-E343-4AB8-B22E-4A5120214470}"/>
            </c:ext>
          </c:extLst>
        </c:ser>
        <c:dLbls>
          <c:showLegendKey val="0"/>
          <c:showVal val="0"/>
          <c:showCatName val="0"/>
          <c:showSerName val="0"/>
          <c:showPercent val="0"/>
          <c:showBubbleSize val="0"/>
        </c:dLbls>
        <c:marker val="1"/>
        <c:smooth val="0"/>
        <c:axId val="1133056159"/>
        <c:axId val="1133056639"/>
      </c:lineChart>
      <c:dateAx>
        <c:axId val="1133056159"/>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639"/>
        <c:crosses val="autoZero"/>
        <c:auto val="1"/>
        <c:lblOffset val="100"/>
        <c:baseTimeUnit val="months"/>
      </c:dateAx>
      <c:valAx>
        <c:axId val="11330566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25" r="0.25" t="0.75" header="0.3" footer="0.3"/>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400" b="0" i="0" u="none" strike="noStrike" kern="1200" spc="0" baseline="0">
                <a:solidFill>
                  <a:schemeClr val="tx1">
                    <a:lumMod val="65000"/>
                    <a:lumOff val="35000"/>
                  </a:schemeClr>
                </a:solidFill>
                <a:latin typeface="+mn-lt"/>
                <a:ea typeface="+mn-ea"/>
                <a:cs typeface="+mn-cs"/>
              </a:defRPr>
            </a:pPr>
            <a:r>
              <a:rPr lang="en-US"/>
              <a:t>RSP/W15/01</a:t>
            </a:r>
            <a:endParaRPr lang="ru-RU"/>
          </a:p>
        </c:rich>
      </c:tx>
      <c:overlay val="0"/>
      <c:spPr>
        <a:noFill/>
        <a:ln>
          <a:noFill/>
        </a:ln>
        <a:effectLst/>
      </c:spPr>
      <c:txPr>
        <a:bodyPr rot="0" spcFirstLastPara="1" vertOverflow="ellipsis" vert="horz" wrap="square" anchor="ctr" anchorCtr="1"/>
        <a:lstStyle/>
        <a:p>
          <a:pPr>
            <a:defRPr lang="en-US"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'RSP.W15.01'!$K$4</c:f>
              <c:strCache>
                <c:ptCount val="1"/>
                <c:pt idx="0">
                  <c:v>Planned Progress</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'RSP.W15.01'!$L$3:$T$3</c:f>
              <c:numCache>
                <c:formatCode>[$-409]mmm\-yy;@</c:formatCode>
                <c:ptCount val="9"/>
                <c:pt idx="0">
                  <c:v>45412</c:v>
                </c:pt>
                <c:pt idx="1">
                  <c:v>45442</c:v>
                </c:pt>
                <c:pt idx="2">
                  <c:v>45473</c:v>
                </c:pt>
                <c:pt idx="3">
                  <c:v>45504</c:v>
                </c:pt>
                <c:pt idx="4">
                  <c:v>45535</c:v>
                </c:pt>
                <c:pt idx="5">
                  <c:v>45565</c:v>
                </c:pt>
                <c:pt idx="6">
                  <c:v>45596</c:v>
                </c:pt>
                <c:pt idx="7">
                  <c:v>45597</c:v>
                </c:pt>
                <c:pt idx="8">
                  <c:v>45657</c:v>
                </c:pt>
              </c:numCache>
            </c:numRef>
          </c:cat>
          <c:val>
            <c:numRef>
              <c:f>'RSP.W15.01'!$L$4:$T$4</c:f>
              <c:numCache>
                <c:formatCode>0%</c:formatCode>
                <c:ptCount val="9"/>
                <c:pt idx="0">
                  <c:v>0.01</c:v>
                </c:pt>
                <c:pt idx="1">
                  <c:v>5.45E-2</c:v>
                </c:pt>
                <c:pt idx="2">
                  <c:v>0.1</c:v>
                </c:pt>
                <c:pt idx="3">
                  <c:v>0.2</c:v>
                </c:pt>
                <c:pt idx="4">
                  <c:v>0.25</c:v>
                </c:pt>
                <c:pt idx="5">
                  <c:v>0.26</c:v>
                </c:pt>
                <c:pt idx="6">
                  <c:v>0.3</c:v>
                </c:pt>
                <c:pt idx="7">
                  <c:v>0.35</c:v>
                </c:pt>
                <c:pt idx="8">
                  <c:v>0.42</c:v>
                </c:pt>
              </c:numCache>
            </c:numRef>
          </c:val>
          <c:extLst>
            <c:ext xmlns:c16="http://schemas.microsoft.com/office/drawing/2014/chart" uri="{C3380CC4-5D6E-409C-BE32-E72D297353CC}">
              <c16:uniqueId val="{00000000-3490-41D3-ABF1-E361AB950D1D}"/>
            </c:ext>
          </c:extLst>
        </c:ser>
        <c:ser>
          <c:idx val="1"/>
          <c:order val="1"/>
          <c:tx>
            <c:strRef>
              <c:f>'RSP.W15.01'!$K$5</c:f>
              <c:strCache>
                <c:ptCount val="1"/>
                <c:pt idx="0">
                  <c:v>Actual Progress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'RSP.W15.01'!$L$3:$T$3</c:f>
              <c:numCache>
                <c:formatCode>[$-409]mmm\-yy;@</c:formatCode>
                <c:ptCount val="9"/>
                <c:pt idx="0">
                  <c:v>45412</c:v>
                </c:pt>
                <c:pt idx="1">
                  <c:v>45442</c:v>
                </c:pt>
                <c:pt idx="2">
                  <c:v>45473</c:v>
                </c:pt>
                <c:pt idx="3">
                  <c:v>45504</c:v>
                </c:pt>
                <c:pt idx="4">
                  <c:v>45535</c:v>
                </c:pt>
                <c:pt idx="5">
                  <c:v>45565</c:v>
                </c:pt>
                <c:pt idx="6">
                  <c:v>45596</c:v>
                </c:pt>
                <c:pt idx="7">
                  <c:v>45597</c:v>
                </c:pt>
                <c:pt idx="8">
                  <c:v>45657</c:v>
                </c:pt>
              </c:numCache>
            </c:numRef>
          </c:cat>
          <c:val>
            <c:numRef>
              <c:f>'RSP.W15.01'!$L$5:$T$5</c:f>
              <c:numCache>
                <c:formatCode>0.00%</c:formatCode>
                <c:ptCount val="9"/>
                <c:pt idx="0">
                  <c:v>0</c:v>
                </c:pt>
                <c:pt idx="1">
                  <c:v>0</c:v>
                </c:pt>
                <c:pt idx="2">
                  <c:v>6.0000000000000001E-3</c:v>
                </c:pt>
                <c:pt idx="3">
                  <c:v>1.84E-2</c:v>
                </c:pt>
                <c:pt idx="4">
                  <c:v>5.6399999999999999E-2</c:v>
                </c:pt>
                <c:pt idx="5">
                  <c:v>0.1195</c:v>
                </c:pt>
                <c:pt idx="6">
                  <c:v>0.22689999999999999</c:v>
                </c:pt>
                <c:pt idx="7">
                  <c:v>0.28179999999999999</c:v>
                </c:pt>
              </c:numCache>
            </c:numRef>
          </c:val>
          <c:extLst>
            <c:ext xmlns:c16="http://schemas.microsoft.com/office/drawing/2014/chart" uri="{C3380CC4-5D6E-409C-BE32-E72D297353CC}">
              <c16:uniqueId val="{00000001-3490-41D3-ABF1-E361AB950D1D}"/>
            </c:ext>
          </c:extLst>
        </c:ser>
        <c:ser>
          <c:idx val="2"/>
          <c:order val="2"/>
          <c:tx>
            <c:strRef>
              <c:f>'RSP.W15.01'!$K$6</c:f>
              <c:strCache>
                <c:ptCount val="1"/>
                <c:pt idx="0">
                  <c:v>Monthly Progress</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'RSP.W15.01'!$L$3:$T$3</c:f>
              <c:numCache>
                <c:formatCode>[$-409]mmm\-yy;@</c:formatCode>
                <c:ptCount val="9"/>
                <c:pt idx="0">
                  <c:v>45412</c:v>
                </c:pt>
                <c:pt idx="1">
                  <c:v>45442</c:v>
                </c:pt>
                <c:pt idx="2">
                  <c:v>45473</c:v>
                </c:pt>
                <c:pt idx="3">
                  <c:v>45504</c:v>
                </c:pt>
                <c:pt idx="4">
                  <c:v>45535</c:v>
                </c:pt>
                <c:pt idx="5">
                  <c:v>45565</c:v>
                </c:pt>
                <c:pt idx="6">
                  <c:v>45596</c:v>
                </c:pt>
                <c:pt idx="7">
                  <c:v>45597</c:v>
                </c:pt>
                <c:pt idx="8">
                  <c:v>45657</c:v>
                </c:pt>
              </c:numCache>
            </c:numRef>
          </c:cat>
          <c:val>
            <c:numRef>
              <c:f>'RSP.W15.01'!$L$6:$T$6</c:f>
              <c:numCache>
                <c:formatCode>0.00%</c:formatCode>
                <c:ptCount val="9"/>
                <c:pt idx="0">
                  <c:v>0</c:v>
                </c:pt>
                <c:pt idx="1">
                  <c:v>0</c:v>
                </c:pt>
                <c:pt idx="2">
                  <c:v>6.0000000000000001E-3</c:v>
                </c:pt>
                <c:pt idx="3">
                  <c:v>1.24E-2</c:v>
                </c:pt>
                <c:pt idx="4">
                  <c:v>3.7999999999999999E-2</c:v>
                </c:pt>
                <c:pt idx="5">
                  <c:v>6.3100000000000003E-2</c:v>
                </c:pt>
                <c:pt idx="6">
                  <c:v>0.1074</c:v>
                </c:pt>
                <c:pt idx="7">
                  <c:v>5.4899999999999997E-2</c:v>
                </c:pt>
              </c:numCache>
            </c:numRef>
          </c:val>
          <c:extLst>
            <c:ext xmlns:c16="http://schemas.microsoft.com/office/drawing/2014/chart" uri="{C3380CC4-5D6E-409C-BE32-E72D297353CC}">
              <c16:uniqueId val="{00000002-3490-41D3-ABF1-E361AB950D1D}"/>
            </c:ext>
          </c:extLst>
        </c:ser>
        <c:dLbls>
          <c:showLegendKey val="0"/>
          <c:showVal val="0"/>
          <c:showCatName val="0"/>
          <c:showSerName val="0"/>
          <c:showPercent val="0"/>
          <c:showBubbleSize val="0"/>
        </c:dLbls>
        <c:gapWidth val="219"/>
        <c:axId val="1133056159"/>
        <c:axId val="1133056639"/>
      </c:barChart>
      <c:lineChart>
        <c:grouping val="standard"/>
        <c:varyColors val="0"/>
        <c:ser>
          <c:idx val="3"/>
          <c:order val="3"/>
          <c:tx>
            <c:strRef>
              <c:f>'RSP.W15.01'!$K$7</c:f>
              <c:strCache>
                <c:ptCount val="1"/>
                <c:pt idx="0">
                  <c:v>Time Elapsed</c:v>
                </c:pt>
              </c:strCache>
            </c:strRef>
          </c:tx>
          <c:spPr>
            <a:ln w="28575" cap="rnd">
              <a:solidFill>
                <a:srgbClr val="00B0F0"/>
              </a:solidFill>
              <a:round/>
            </a:ln>
            <a:effectLst/>
          </c:spPr>
          <c:marker>
            <c:symbol val="none"/>
          </c:marker>
          <c:dLbls>
            <c:dLbl>
              <c:idx val="5"/>
              <c:layout>
                <c:manualLayout>
                  <c:x val="0"/>
                  <c:y val="2.22634551713741E-2"/>
                </c:manualLayout>
              </c:layout>
              <c:dLblPos val="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490-41D3-ABF1-E361AB950D1D}"/>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lang="en-US" sz="900" b="0" i="0" u="none" strike="noStrike" kern="1200" baseline="0">
                    <a:solidFill>
                      <a:schemeClr val="dk1">
                        <a:lumMod val="65000"/>
                        <a:lumOff val="35000"/>
                      </a:schemeClr>
                    </a:solidFill>
                    <a:latin typeface="+mn-lt"/>
                    <a:ea typeface="+mn-ea"/>
                    <a:cs typeface="+mn-cs"/>
                  </a:defRPr>
                </a:pPr>
                <a:endParaRPr lang="ru-RU"/>
              </a:p>
            </c:txPr>
            <c:dLblPos val="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'RSP.W15.01'!$L$3:$T$3</c:f>
              <c:numCache>
                <c:formatCode>[$-409]mmm\-yy;@</c:formatCode>
                <c:ptCount val="9"/>
                <c:pt idx="0">
                  <c:v>45412</c:v>
                </c:pt>
                <c:pt idx="1">
                  <c:v>45442</c:v>
                </c:pt>
                <c:pt idx="2">
                  <c:v>45473</c:v>
                </c:pt>
                <c:pt idx="3">
                  <c:v>45504</c:v>
                </c:pt>
                <c:pt idx="4">
                  <c:v>45535</c:v>
                </c:pt>
                <c:pt idx="5">
                  <c:v>45565</c:v>
                </c:pt>
                <c:pt idx="6">
                  <c:v>45596</c:v>
                </c:pt>
                <c:pt idx="7">
                  <c:v>45597</c:v>
                </c:pt>
                <c:pt idx="8">
                  <c:v>45657</c:v>
                </c:pt>
              </c:numCache>
            </c:numRef>
          </c:cat>
          <c:val>
            <c:numRef>
              <c:f>'RSP.W15.01'!$L$7:$T$7</c:f>
              <c:numCache>
                <c:formatCode>0%</c:formatCode>
                <c:ptCount val="9"/>
                <c:pt idx="0">
                  <c:v>1.6299999999999999E-2</c:v>
                </c:pt>
                <c:pt idx="1">
                  <c:v>5.0200000000000002E-2</c:v>
                </c:pt>
                <c:pt idx="2">
                  <c:v>8.3000000000000004E-2</c:v>
                </c:pt>
                <c:pt idx="3">
                  <c:v>0.11693989071038251</c:v>
                </c:pt>
                <c:pt idx="4">
                  <c:v>0.15081967213114755</c:v>
                </c:pt>
                <c:pt idx="5">
                  <c:v>0.18360655737704917</c:v>
                </c:pt>
                <c:pt idx="6">
                  <c:v>0.2174863387978142</c:v>
                </c:pt>
                <c:pt idx="7">
                  <c:v>0.25</c:v>
                </c:pt>
                <c:pt idx="8">
                  <c:v>0.28415300546448086</c:v>
                </c:pt>
              </c:numCache>
            </c:numRef>
          </c:val>
          <c:smooth val="0"/>
          <c:extLst>
            <c:ext xmlns:c16="http://schemas.microsoft.com/office/drawing/2014/chart" uri="{C3380CC4-5D6E-409C-BE32-E72D297353CC}">
              <c16:uniqueId val="{00000004-3490-41D3-ABF1-E361AB950D1D}"/>
            </c:ext>
          </c:extLst>
        </c:ser>
        <c:dLbls>
          <c:showLegendKey val="0"/>
          <c:showVal val="0"/>
          <c:showCatName val="0"/>
          <c:showSerName val="0"/>
          <c:showPercent val="0"/>
          <c:showBubbleSize val="0"/>
        </c:dLbls>
        <c:marker val="1"/>
        <c:smooth val="0"/>
        <c:axId val="1133056159"/>
        <c:axId val="1133056639"/>
      </c:lineChart>
      <c:dateAx>
        <c:axId val="1133056159"/>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ru-RU"/>
          </a:p>
        </c:txPr>
        <c:crossAx val="1133056639"/>
        <c:crosses val="autoZero"/>
        <c:auto val="1"/>
        <c:lblOffset val="100"/>
        <c:baseTimeUnit val="months"/>
      </c:dateAx>
      <c:valAx>
        <c:axId val="11330566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ru-RU"/>
          </a:p>
        </c:txPr>
        <c:crossAx val="1133056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endParaRPr lang="ru-RU"/>
    </a:p>
  </c:txPr>
  <c:printSettings>
    <c:headerFooter/>
    <c:pageMargins b="0.75" l="0.25" r="0.25"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5.jpg"/></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4</xdr:col>
      <xdr:colOff>67236</xdr:colOff>
      <xdr:row>3</xdr:row>
      <xdr:rowOff>59532</xdr:rowOff>
    </xdr:from>
    <xdr:to>
      <xdr:col>8</xdr:col>
      <xdr:colOff>1143000</xdr:colOff>
      <xdr:row>10</xdr:row>
      <xdr:rowOff>493060</xdr:rowOff>
    </xdr:to>
    <xdr:pic>
      <xdr:nvPicPr>
        <xdr:cNvPr id="2" name="Picture 1">
          <a:extLst>
            <a:ext uri="{FF2B5EF4-FFF2-40B4-BE49-F238E27FC236}">
              <a16:creationId xmlns:a16="http://schemas.microsoft.com/office/drawing/2014/main" id="{0465FF94-0184-4875-9462-23DE87624649}"/>
            </a:ext>
          </a:extLst>
        </xdr:cNvPr>
        <xdr:cNvPicPr>
          <a:picLocks noChangeAspect="1"/>
        </xdr:cNvPicPr>
      </xdr:nvPicPr>
      <xdr:blipFill>
        <a:blip xmlns:r="http://schemas.openxmlformats.org/officeDocument/2006/relationships" r:embed="rId1"/>
        <a:stretch>
          <a:fillRect/>
        </a:stretch>
      </xdr:blipFill>
      <xdr:spPr>
        <a:xfrm>
          <a:off x="4123765" y="1538708"/>
          <a:ext cx="5737411" cy="5577028"/>
        </a:xfrm>
        <a:prstGeom prst="rect">
          <a:avLst/>
        </a:prstGeom>
      </xdr:spPr>
    </xdr:pic>
    <xdr:clientData/>
  </xdr:twoCellAnchor>
  <xdr:oneCellAnchor>
    <xdr:from>
      <xdr:col>7</xdr:col>
      <xdr:colOff>497960</xdr:colOff>
      <xdr:row>6</xdr:row>
      <xdr:rowOff>60231</xdr:rowOff>
    </xdr:from>
    <xdr:ext cx="417550" cy="264560"/>
    <xdr:sp macro="" textlink="">
      <xdr:nvSpPr>
        <xdr:cNvPr id="3" name="TextBox 2">
          <a:extLst>
            <a:ext uri="{FF2B5EF4-FFF2-40B4-BE49-F238E27FC236}">
              <a16:creationId xmlns:a16="http://schemas.microsoft.com/office/drawing/2014/main" id="{890C0E1D-661A-4C7B-9209-0B4DD185C6D7}"/>
            </a:ext>
          </a:extLst>
        </xdr:cNvPr>
        <xdr:cNvSpPr txBox="1"/>
      </xdr:nvSpPr>
      <xdr:spPr>
        <a:xfrm>
          <a:off x="8041760" y="3622581"/>
          <a:ext cx="417550" cy="264560"/>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100" b="1">
              <a:solidFill>
                <a:sysClr val="windowText" lastClr="000000"/>
              </a:solidFill>
            </a:rPr>
            <a:t>G50</a:t>
          </a:r>
          <a:endParaRPr lang="ru-RU" sz="1100" b="1">
            <a:solidFill>
              <a:sysClr val="windowText" lastClr="000000"/>
            </a:solidFill>
          </a:endParaRPr>
        </a:p>
      </xdr:txBody>
    </xdr:sp>
    <xdr:clientData/>
  </xdr:oneCellAnchor>
  <xdr:oneCellAnchor>
    <xdr:from>
      <xdr:col>4</xdr:col>
      <xdr:colOff>750794</xdr:colOff>
      <xdr:row>9</xdr:row>
      <xdr:rowOff>437029</xdr:rowOff>
    </xdr:from>
    <xdr:ext cx="184731" cy="264560"/>
    <xdr:sp macro="" textlink="">
      <xdr:nvSpPr>
        <xdr:cNvPr id="4" name="TextBox 3">
          <a:extLst>
            <a:ext uri="{FF2B5EF4-FFF2-40B4-BE49-F238E27FC236}">
              <a16:creationId xmlns:a16="http://schemas.microsoft.com/office/drawing/2014/main" id="{DE75E40E-583F-4663-ACF6-EF06EF299DBF}"/>
            </a:ext>
          </a:extLst>
        </xdr:cNvPr>
        <xdr:cNvSpPr txBox="1"/>
      </xdr:nvSpPr>
      <xdr:spPr>
        <a:xfrm>
          <a:off x="4808444" y="55233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xdr:col>
      <xdr:colOff>430022</xdr:colOff>
      <xdr:row>5</xdr:row>
      <xdr:rowOff>296257</xdr:rowOff>
    </xdr:from>
    <xdr:ext cx="974913" cy="201704"/>
    <xdr:sp macro="" textlink="">
      <xdr:nvSpPr>
        <xdr:cNvPr id="5" name="TextBox 4">
          <a:extLst>
            <a:ext uri="{FF2B5EF4-FFF2-40B4-BE49-F238E27FC236}">
              <a16:creationId xmlns:a16="http://schemas.microsoft.com/office/drawing/2014/main" id="{836F67D5-411E-4662-8A6B-64627FCE7352}"/>
            </a:ext>
          </a:extLst>
        </xdr:cNvPr>
        <xdr:cNvSpPr txBox="1"/>
      </xdr:nvSpPr>
      <xdr:spPr>
        <a:xfrm>
          <a:off x="4487672" y="2906107"/>
          <a:ext cx="974913" cy="201704"/>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noAutofit/>
        </a:bodyPr>
        <a:lstStyle/>
        <a:p>
          <a:pPr algn="ctr"/>
          <a:r>
            <a:rPr lang="ro-RO" sz="1000" b="1">
              <a:solidFill>
                <a:sysClr val="windowText" lastClr="000000"/>
              </a:solidFill>
            </a:rPr>
            <a:t>km 6+470</a:t>
          </a:r>
          <a:endParaRPr lang="ru-RU" sz="1000" b="1">
            <a:solidFill>
              <a:sysClr val="windowText" lastClr="000000"/>
            </a:solidFill>
          </a:endParaRPr>
        </a:p>
      </xdr:txBody>
    </xdr:sp>
    <xdr:clientData/>
  </xdr:oneCellAnchor>
  <xdr:oneCellAnchor>
    <xdr:from>
      <xdr:col>7</xdr:col>
      <xdr:colOff>889883</xdr:colOff>
      <xdr:row>6</xdr:row>
      <xdr:rowOff>437450</xdr:rowOff>
    </xdr:from>
    <xdr:ext cx="703462" cy="248851"/>
    <xdr:sp macro="" textlink="">
      <xdr:nvSpPr>
        <xdr:cNvPr id="6" name="TextBox 5">
          <a:extLst>
            <a:ext uri="{FF2B5EF4-FFF2-40B4-BE49-F238E27FC236}">
              <a16:creationId xmlns:a16="http://schemas.microsoft.com/office/drawing/2014/main" id="{57D3A350-BFDB-4E94-8F7A-C1DE47A0D840}"/>
            </a:ext>
          </a:extLst>
        </xdr:cNvPr>
        <xdr:cNvSpPr txBox="1"/>
      </xdr:nvSpPr>
      <xdr:spPr>
        <a:xfrm>
          <a:off x="8433683" y="3999800"/>
          <a:ext cx="703462" cy="248851"/>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000" b="1">
              <a:solidFill>
                <a:sysClr val="windowText" lastClr="000000"/>
              </a:solidFill>
            </a:rPr>
            <a:t>km 0+000</a:t>
          </a:r>
          <a:endParaRPr lang="ru-RU" sz="1000" b="1">
            <a:solidFill>
              <a:sysClr val="windowText" lastClr="000000"/>
            </a:solidFill>
          </a:endParaRPr>
        </a:p>
      </xdr:txBody>
    </xdr:sp>
    <xdr:clientData/>
  </xdr:oneCellAnchor>
  <xdr:oneCellAnchor>
    <xdr:from>
      <xdr:col>4</xdr:col>
      <xdr:colOff>673474</xdr:colOff>
      <xdr:row>5</xdr:row>
      <xdr:rowOff>868176</xdr:rowOff>
    </xdr:from>
    <xdr:ext cx="335605" cy="264560"/>
    <xdr:sp macro="" textlink="">
      <xdr:nvSpPr>
        <xdr:cNvPr id="7" name="TextBox 6">
          <a:extLst>
            <a:ext uri="{FF2B5EF4-FFF2-40B4-BE49-F238E27FC236}">
              <a16:creationId xmlns:a16="http://schemas.microsoft.com/office/drawing/2014/main" id="{C2B91AEE-119E-44BF-A70C-9ED3FADE76A8}"/>
            </a:ext>
          </a:extLst>
        </xdr:cNvPr>
        <xdr:cNvSpPr txBox="1"/>
      </xdr:nvSpPr>
      <xdr:spPr>
        <a:xfrm>
          <a:off x="4731124" y="3478026"/>
          <a:ext cx="335605"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r>
            <a:rPr lang="ro-RO" sz="1100" b="1">
              <a:solidFill>
                <a:sysClr val="windowText" lastClr="000000"/>
              </a:solidFill>
            </a:rPr>
            <a:t>R6</a:t>
          </a:r>
          <a:endParaRPr lang="ru-RU" sz="1100" b="1">
            <a:solidFill>
              <a:sysClr val="windowText" lastClr="000000"/>
            </a:solidFill>
          </a:endParaRPr>
        </a:p>
      </xdr:txBody>
    </xdr:sp>
    <xdr:clientData/>
  </xdr:oneCellAnchor>
  <xdr:oneCellAnchor>
    <xdr:from>
      <xdr:col>8</xdr:col>
      <xdr:colOff>5599</xdr:colOff>
      <xdr:row>8</xdr:row>
      <xdr:rowOff>176913</xdr:rowOff>
    </xdr:from>
    <xdr:ext cx="699679" cy="233205"/>
    <xdr:sp macro="" textlink="">
      <xdr:nvSpPr>
        <xdr:cNvPr id="8" name="TextBox 7">
          <a:extLst>
            <a:ext uri="{FF2B5EF4-FFF2-40B4-BE49-F238E27FC236}">
              <a16:creationId xmlns:a16="http://schemas.microsoft.com/office/drawing/2014/main" id="{B0BAAD4E-9AAD-4F75-97B4-ADD8D8C05E33}"/>
            </a:ext>
          </a:extLst>
        </xdr:cNvPr>
        <xdr:cNvSpPr txBox="1"/>
      </xdr:nvSpPr>
      <xdr:spPr>
        <a:xfrm>
          <a:off x="8711449" y="4882263"/>
          <a:ext cx="699679"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Grigorăuca</a:t>
          </a:r>
          <a:endParaRPr lang="ru-RU" sz="900">
            <a:solidFill>
              <a:sysClr val="windowText" lastClr="000000"/>
            </a:solidFill>
          </a:endParaRPr>
        </a:p>
      </xdr:txBody>
    </xdr:sp>
    <xdr:clientData/>
  </xdr:oneCellAnchor>
  <xdr:oneCellAnchor>
    <xdr:from>
      <xdr:col>6</xdr:col>
      <xdr:colOff>362790</xdr:colOff>
      <xdr:row>3</xdr:row>
      <xdr:rowOff>53228</xdr:rowOff>
    </xdr:from>
    <xdr:ext cx="3063018" cy="264560"/>
    <xdr:sp macro="" textlink="">
      <xdr:nvSpPr>
        <xdr:cNvPr id="9" name="TextBox 8">
          <a:extLst>
            <a:ext uri="{FF2B5EF4-FFF2-40B4-BE49-F238E27FC236}">
              <a16:creationId xmlns:a16="http://schemas.microsoft.com/office/drawing/2014/main" id="{56499969-9F26-4E39-ABD8-B27DA32AB4D7}"/>
            </a:ext>
          </a:extLst>
        </xdr:cNvPr>
        <xdr:cNvSpPr txBox="1"/>
      </xdr:nvSpPr>
      <xdr:spPr>
        <a:xfrm>
          <a:off x="6744540" y="1129553"/>
          <a:ext cx="3063018" cy="264560"/>
        </a:xfrm>
        <a:prstGeom prst="rect">
          <a:avLst/>
        </a:prstGeom>
        <a:solidFill>
          <a:schemeClr val="accent2">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none" rtlCol="0" anchor="t">
          <a:spAutoFit/>
        </a:bodyPr>
        <a:lstStyle/>
        <a:p>
          <a:r>
            <a:rPr lang="ro-RO" sz="1100" b="1">
              <a:solidFill>
                <a:sysClr val="windowText" lastClr="000000"/>
              </a:solidFill>
            </a:rPr>
            <a:t>RSP/W11/01</a:t>
          </a:r>
          <a:r>
            <a:rPr lang="ro-RO" sz="1100" b="1" baseline="0">
              <a:solidFill>
                <a:sysClr val="windowText" lastClr="000000"/>
              </a:solidFill>
            </a:rPr>
            <a:t> - 02/or. Sîngerei/str. Independenței</a:t>
          </a:r>
          <a:endParaRPr lang="ru-RU" sz="1100" b="1">
            <a:solidFill>
              <a:sysClr val="windowText" lastClr="000000"/>
            </a:solidFill>
          </a:endParaRPr>
        </a:p>
      </xdr:txBody>
    </xdr:sp>
    <xdr:clientData/>
  </xdr:oneCellAnchor>
  <xdr:oneCellAnchor>
    <xdr:from>
      <xdr:col>6</xdr:col>
      <xdr:colOff>486612</xdr:colOff>
      <xdr:row>5</xdr:row>
      <xdr:rowOff>896051</xdr:rowOff>
    </xdr:from>
    <xdr:ext cx="560795" cy="233205"/>
    <xdr:sp macro="" textlink="">
      <xdr:nvSpPr>
        <xdr:cNvPr id="10" name="TextBox 9">
          <a:extLst>
            <a:ext uri="{FF2B5EF4-FFF2-40B4-BE49-F238E27FC236}">
              <a16:creationId xmlns:a16="http://schemas.microsoft.com/office/drawing/2014/main" id="{ED16FF3C-7D04-4E25-B2DE-DC3C3A58DD88}"/>
            </a:ext>
          </a:extLst>
        </xdr:cNvPr>
        <xdr:cNvSpPr txBox="1"/>
      </xdr:nvSpPr>
      <xdr:spPr>
        <a:xfrm>
          <a:off x="6868362" y="3505901"/>
          <a:ext cx="560795"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Sîngerei</a:t>
          </a:r>
          <a:endParaRPr lang="ru-RU" sz="900">
            <a:solidFill>
              <a:sysClr val="windowText" lastClr="000000"/>
            </a:solidFill>
          </a:endParaRPr>
        </a:p>
      </xdr:txBody>
    </xdr:sp>
    <xdr:clientData/>
  </xdr:oneCellAnchor>
  <xdr:oneCellAnchor>
    <xdr:from>
      <xdr:col>6</xdr:col>
      <xdr:colOff>126486</xdr:colOff>
      <xdr:row>5</xdr:row>
      <xdr:rowOff>355506</xdr:rowOff>
    </xdr:from>
    <xdr:ext cx="458780" cy="264560"/>
    <xdr:sp macro="" textlink="">
      <xdr:nvSpPr>
        <xdr:cNvPr id="11" name="TextBox 10">
          <a:extLst>
            <a:ext uri="{FF2B5EF4-FFF2-40B4-BE49-F238E27FC236}">
              <a16:creationId xmlns:a16="http://schemas.microsoft.com/office/drawing/2014/main" id="{1EE8FC53-587B-46C2-ADF5-7D538E8894DF}"/>
            </a:ext>
          </a:extLst>
        </xdr:cNvPr>
        <xdr:cNvSpPr txBox="1"/>
      </xdr:nvSpPr>
      <xdr:spPr>
        <a:xfrm>
          <a:off x="6508236" y="2965356"/>
          <a:ext cx="458780" cy="264560"/>
        </a:xfrm>
        <a:prstGeom prst="rect">
          <a:avLst/>
        </a:prstGeom>
        <a:solidFill>
          <a:schemeClr val="dk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100" b="1">
              <a:solidFill>
                <a:sysClr val="windowText" lastClr="000000"/>
              </a:solidFill>
            </a:rPr>
            <a:t>L274</a:t>
          </a:r>
          <a:endParaRPr lang="ru-RU" sz="1100" b="1">
            <a:solidFill>
              <a:sysClr val="windowText" lastClr="000000"/>
            </a:solidFill>
          </a:endParaRPr>
        </a:p>
      </xdr:txBody>
    </xdr:sp>
    <xdr:clientData/>
  </xdr:oneCellAnchor>
  <xdr:oneCellAnchor>
    <xdr:from>
      <xdr:col>7</xdr:col>
      <xdr:colOff>676973</xdr:colOff>
      <xdr:row>7</xdr:row>
      <xdr:rowOff>304943</xdr:rowOff>
    </xdr:from>
    <xdr:ext cx="335605" cy="264560"/>
    <xdr:sp macro="" textlink="">
      <xdr:nvSpPr>
        <xdr:cNvPr id="12" name="TextBox 11">
          <a:extLst>
            <a:ext uri="{FF2B5EF4-FFF2-40B4-BE49-F238E27FC236}">
              <a16:creationId xmlns:a16="http://schemas.microsoft.com/office/drawing/2014/main" id="{29043E5F-CEC4-4D91-BFCC-4FB3CD15D550}"/>
            </a:ext>
          </a:extLst>
        </xdr:cNvPr>
        <xdr:cNvSpPr txBox="1"/>
      </xdr:nvSpPr>
      <xdr:spPr>
        <a:xfrm>
          <a:off x="8220773" y="4629293"/>
          <a:ext cx="335605"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r>
            <a:rPr lang="ro-RO" sz="1100" b="1">
              <a:solidFill>
                <a:sysClr val="windowText" lastClr="000000"/>
              </a:solidFill>
            </a:rPr>
            <a:t>R6</a:t>
          </a:r>
          <a:endParaRPr lang="ru-RU" sz="1100" b="1">
            <a:solidFill>
              <a:sysClr val="windowText" lastClr="000000"/>
            </a:solidFill>
          </a:endParaRPr>
        </a:p>
      </xdr:txBody>
    </xdr:sp>
    <xdr:clientData/>
  </xdr:oneCellAnchor>
  <xdr:twoCellAnchor>
    <xdr:from>
      <xdr:col>10</xdr:col>
      <xdr:colOff>0</xdr:colOff>
      <xdr:row>8</xdr:row>
      <xdr:rowOff>0</xdr:rowOff>
    </xdr:from>
    <xdr:to>
      <xdr:col>24</xdr:col>
      <xdr:colOff>504393</xdr:colOff>
      <xdr:row>19</xdr:row>
      <xdr:rowOff>110713</xdr:rowOff>
    </xdr:to>
    <xdr:graphicFrame macro="">
      <xdr:nvGraphicFramePr>
        <xdr:cNvPr id="13" name="Диаграмма 12">
          <a:extLst>
            <a:ext uri="{FF2B5EF4-FFF2-40B4-BE49-F238E27FC236}">
              <a16:creationId xmlns:a16="http://schemas.microsoft.com/office/drawing/2014/main" id="{113EE3FF-1ADC-43AC-87DD-512C153BEC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33619</xdr:colOff>
      <xdr:row>4</xdr:row>
      <xdr:rowOff>11206</xdr:rowOff>
    </xdr:from>
    <xdr:to>
      <xdr:col>8</xdr:col>
      <xdr:colOff>952500</xdr:colOff>
      <xdr:row>12</xdr:row>
      <xdr:rowOff>353786</xdr:rowOff>
    </xdr:to>
    <xdr:pic>
      <xdr:nvPicPr>
        <xdr:cNvPr id="2" name="Рисунок 1">
          <a:extLst>
            <a:ext uri="{FF2B5EF4-FFF2-40B4-BE49-F238E27FC236}">
              <a16:creationId xmlns:a16="http://schemas.microsoft.com/office/drawing/2014/main" id="{276E8227-AB23-452C-AF5E-7ADC824E86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43869" y="1317492"/>
          <a:ext cx="5368417" cy="56901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27212</xdr:colOff>
      <xdr:row>8</xdr:row>
      <xdr:rowOff>240845</xdr:rowOff>
    </xdr:from>
    <xdr:to>
      <xdr:col>31</xdr:col>
      <xdr:colOff>517070</xdr:colOff>
      <xdr:row>18</xdr:row>
      <xdr:rowOff>367392</xdr:rowOff>
    </xdr:to>
    <xdr:graphicFrame macro="">
      <xdr:nvGraphicFramePr>
        <xdr:cNvPr id="3" name="Диаграмма 2">
          <a:extLst>
            <a:ext uri="{FF2B5EF4-FFF2-40B4-BE49-F238E27FC236}">
              <a16:creationId xmlns:a16="http://schemas.microsoft.com/office/drawing/2014/main" id="{2C99257A-E65A-4712-AB0A-33E3C955DD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4</xdr:col>
      <xdr:colOff>750794</xdr:colOff>
      <xdr:row>10</xdr:row>
      <xdr:rowOff>437029</xdr:rowOff>
    </xdr:from>
    <xdr:ext cx="184731" cy="264560"/>
    <xdr:sp macro="" textlink="">
      <xdr:nvSpPr>
        <xdr:cNvPr id="2" name="TextBox 1">
          <a:extLst>
            <a:ext uri="{FF2B5EF4-FFF2-40B4-BE49-F238E27FC236}">
              <a16:creationId xmlns:a16="http://schemas.microsoft.com/office/drawing/2014/main" id="{F721D6A0-363E-4959-B879-A8E6850AD479}"/>
            </a:ext>
          </a:extLst>
        </xdr:cNvPr>
        <xdr:cNvSpPr txBox="1"/>
      </xdr:nvSpPr>
      <xdr:spPr>
        <a:xfrm>
          <a:off x="4808444" y="51423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twoCellAnchor editAs="oneCell">
    <xdr:from>
      <xdr:col>4</xdr:col>
      <xdr:colOff>47625</xdr:colOff>
      <xdr:row>4</xdr:row>
      <xdr:rowOff>17318</xdr:rowOff>
    </xdr:from>
    <xdr:to>
      <xdr:col>8</xdr:col>
      <xdr:colOff>1095375</xdr:colOff>
      <xdr:row>11</xdr:row>
      <xdr:rowOff>536863</xdr:rowOff>
    </xdr:to>
    <xdr:pic>
      <xdr:nvPicPr>
        <xdr:cNvPr id="3" name="Picture 16">
          <a:extLst>
            <a:ext uri="{FF2B5EF4-FFF2-40B4-BE49-F238E27FC236}">
              <a16:creationId xmlns:a16="http://schemas.microsoft.com/office/drawing/2014/main" id="{C02809A8-5B1C-469A-BBA6-4ECE1543FC20}"/>
            </a:ext>
          </a:extLst>
        </xdr:cNvPr>
        <xdr:cNvPicPr>
          <a:picLocks noChangeAspect="1"/>
        </xdr:cNvPicPr>
      </xdr:nvPicPr>
      <xdr:blipFill>
        <a:blip xmlns:r="http://schemas.openxmlformats.org/officeDocument/2006/relationships" r:embed="rId1"/>
        <a:stretch>
          <a:fillRect/>
        </a:stretch>
      </xdr:blipFill>
      <xdr:spPr>
        <a:xfrm>
          <a:off x="4117398" y="1489363"/>
          <a:ext cx="5689022" cy="5282045"/>
        </a:xfrm>
        <a:prstGeom prst="rect">
          <a:avLst/>
        </a:prstGeom>
      </xdr:spPr>
    </xdr:pic>
    <xdr:clientData/>
  </xdr:twoCellAnchor>
  <xdr:twoCellAnchor>
    <xdr:from>
      <xdr:col>10</xdr:col>
      <xdr:colOff>0</xdr:colOff>
      <xdr:row>9</xdr:row>
      <xdr:rowOff>0</xdr:rowOff>
    </xdr:from>
    <xdr:to>
      <xdr:col>29</xdr:col>
      <xdr:colOff>504393</xdr:colOff>
      <xdr:row>21</xdr:row>
      <xdr:rowOff>63088</xdr:rowOff>
    </xdr:to>
    <xdr:graphicFrame macro="">
      <xdr:nvGraphicFramePr>
        <xdr:cNvPr id="4" name="Диаграмма 3">
          <a:extLst>
            <a:ext uri="{FF2B5EF4-FFF2-40B4-BE49-F238E27FC236}">
              <a16:creationId xmlns:a16="http://schemas.microsoft.com/office/drawing/2014/main" id="{544DB369-F55E-448B-A74E-90DE8484B6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190499</xdr:colOff>
      <xdr:row>3</xdr:row>
      <xdr:rowOff>19050</xdr:rowOff>
    </xdr:from>
    <xdr:to>
      <xdr:col>9</xdr:col>
      <xdr:colOff>38099</xdr:colOff>
      <xdr:row>10</xdr:row>
      <xdr:rowOff>561976</xdr:rowOff>
    </xdr:to>
    <xdr:pic>
      <xdr:nvPicPr>
        <xdr:cNvPr id="2" name="Picture 1">
          <a:extLst>
            <a:ext uri="{FF2B5EF4-FFF2-40B4-BE49-F238E27FC236}">
              <a16:creationId xmlns:a16="http://schemas.microsoft.com/office/drawing/2014/main" id="{0A0DAA80-7597-460A-A800-FFDD6FAFC3F0}"/>
            </a:ext>
          </a:extLst>
        </xdr:cNvPr>
        <xdr:cNvPicPr>
          <a:picLocks noChangeAspect="1"/>
        </xdr:cNvPicPr>
      </xdr:nvPicPr>
      <xdr:blipFill>
        <a:blip xmlns:r="http://schemas.openxmlformats.org/officeDocument/2006/relationships" r:embed="rId1"/>
        <a:stretch>
          <a:fillRect/>
        </a:stretch>
      </xdr:blipFill>
      <xdr:spPr>
        <a:xfrm>
          <a:off x="4048124" y="1495425"/>
          <a:ext cx="5857875" cy="5686426"/>
        </a:xfrm>
        <a:prstGeom prst="rect">
          <a:avLst/>
        </a:prstGeom>
      </xdr:spPr>
    </xdr:pic>
    <xdr:clientData/>
  </xdr:twoCellAnchor>
  <xdr:oneCellAnchor>
    <xdr:from>
      <xdr:col>7</xdr:col>
      <xdr:colOff>617022</xdr:colOff>
      <xdr:row>9</xdr:row>
      <xdr:rowOff>60231</xdr:rowOff>
    </xdr:from>
    <xdr:ext cx="417550" cy="264560"/>
    <xdr:sp macro="" textlink="">
      <xdr:nvSpPr>
        <xdr:cNvPr id="3" name="TextBox 2">
          <a:extLst>
            <a:ext uri="{FF2B5EF4-FFF2-40B4-BE49-F238E27FC236}">
              <a16:creationId xmlns:a16="http://schemas.microsoft.com/office/drawing/2014/main" id="{6EFC4A56-BE36-4CCE-975C-791067B82C99}"/>
            </a:ext>
          </a:extLst>
        </xdr:cNvPr>
        <xdr:cNvSpPr txBox="1"/>
      </xdr:nvSpPr>
      <xdr:spPr>
        <a:xfrm>
          <a:off x="8160822" y="5146581"/>
          <a:ext cx="417550" cy="264560"/>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100" b="1">
              <a:solidFill>
                <a:sysClr val="windowText" lastClr="000000"/>
              </a:solidFill>
            </a:rPr>
            <a:t>G12</a:t>
          </a:r>
          <a:endParaRPr lang="ru-RU" sz="1100" b="1">
            <a:solidFill>
              <a:sysClr val="windowText" lastClr="000000"/>
            </a:solidFill>
          </a:endParaRPr>
        </a:p>
      </xdr:txBody>
    </xdr:sp>
    <xdr:clientData/>
  </xdr:oneCellAnchor>
  <xdr:oneCellAnchor>
    <xdr:from>
      <xdr:col>6</xdr:col>
      <xdr:colOff>953198</xdr:colOff>
      <xdr:row>5</xdr:row>
      <xdr:rowOff>700229</xdr:rowOff>
    </xdr:from>
    <xdr:ext cx="404278" cy="264560"/>
    <xdr:sp macro="" textlink="">
      <xdr:nvSpPr>
        <xdr:cNvPr id="4" name="TextBox 3">
          <a:extLst>
            <a:ext uri="{FF2B5EF4-FFF2-40B4-BE49-F238E27FC236}">
              <a16:creationId xmlns:a16="http://schemas.microsoft.com/office/drawing/2014/main" id="{68763AC2-045C-450C-8786-8C29CC6D11C8}"/>
            </a:ext>
          </a:extLst>
        </xdr:cNvPr>
        <xdr:cNvSpPr txBox="1"/>
      </xdr:nvSpPr>
      <xdr:spPr>
        <a:xfrm>
          <a:off x="7334948" y="3310079"/>
          <a:ext cx="404278"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r>
            <a:rPr lang="ro-RO" sz="1100" b="1">
              <a:solidFill>
                <a:sysClr val="windowText" lastClr="000000"/>
              </a:solidFill>
            </a:rPr>
            <a:t>R14</a:t>
          </a:r>
          <a:endParaRPr lang="ru-RU" sz="1100" b="1">
            <a:solidFill>
              <a:sysClr val="windowText" lastClr="000000"/>
            </a:solidFill>
          </a:endParaRPr>
        </a:p>
      </xdr:txBody>
    </xdr:sp>
    <xdr:clientData/>
  </xdr:oneCellAnchor>
  <xdr:oneCellAnchor>
    <xdr:from>
      <xdr:col>4</xdr:col>
      <xdr:colOff>750794</xdr:colOff>
      <xdr:row>9</xdr:row>
      <xdr:rowOff>437029</xdr:rowOff>
    </xdr:from>
    <xdr:ext cx="184731" cy="264560"/>
    <xdr:sp macro="" textlink="">
      <xdr:nvSpPr>
        <xdr:cNvPr id="5" name="TextBox 4">
          <a:extLst>
            <a:ext uri="{FF2B5EF4-FFF2-40B4-BE49-F238E27FC236}">
              <a16:creationId xmlns:a16="http://schemas.microsoft.com/office/drawing/2014/main" id="{5C8DA35F-B1EF-4E7C-8FED-1C44D9AB2D20}"/>
            </a:ext>
          </a:extLst>
        </xdr:cNvPr>
        <xdr:cNvSpPr txBox="1"/>
      </xdr:nvSpPr>
      <xdr:spPr>
        <a:xfrm>
          <a:off x="4808444" y="55233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7</xdr:col>
      <xdr:colOff>727678</xdr:colOff>
      <xdr:row>9</xdr:row>
      <xdr:rowOff>439132</xdr:rowOff>
    </xdr:from>
    <xdr:ext cx="974913" cy="201704"/>
    <xdr:sp macro="" textlink="">
      <xdr:nvSpPr>
        <xdr:cNvPr id="6" name="TextBox 5">
          <a:extLst>
            <a:ext uri="{FF2B5EF4-FFF2-40B4-BE49-F238E27FC236}">
              <a16:creationId xmlns:a16="http://schemas.microsoft.com/office/drawing/2014/main" id="{5BB5BC4B-8E3A-4054-8855-8434A5BEA1D8}"/>
            </a:ext>
          </a:extLst>
        </xdr:cNvPr>
        <xdr:cNvSpPr txBox="1"/>
      </xdr:nvSpPr>
      <xdr:spPr>
        <a:xfrm>
          <a:off x="8271478" y="5525482"/>
          <a:ext cx="974913" cy="201704"/>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noAutofit/>
        </a:bodyPr>
        <a:lstStyle/>
        <a:p>
          <a:pPr algn="ctr"/>
          <a:r>
            <a:rPr lang="ro-RO" sz="1000" b="1">
              <a:solidFill>
                <a:sysClr val="windowText" lastClr="000000"/>
              </a:solidFill>
            </a:rPr>
            <a:t>km 92+620</a:t>
          </a:r>
          <a:endParaRPr lang="ru-RU" sz="1000" b="1">
            <a:solidFill>
              <a:sysClr val="windowText" lastClr="000000"/>
            </a:solidFill>
          </a:endParaRPr>
        </a:p>
      </xdr:txBody>
    </xdr:sp>
    <xdr:clientData/>
  </xdr:oneCellAnchor>
  <xdr:oneCellAnchor>
    <xdr:from>
      <xdr:col>4</xdr:col>
      <xdr:colOff>604133</xdr:colOff>
      <xdr:row>3</xdr:row>
      <xdr:rowOff>342200</xdr:rowOff>
    </xdr:from>
    <xdr:ext cx="833498" cy="248851"/>
    <xdr:sp macro="" textlink="">
      <xdr:nvSpPr>
        <xdr:cNvPr id="7" name="TextBox 6">
          <a:extLst>
            <a:ext uri="{FF2B5EF4-FFF2-40B4-BE49-F238E27FC236}">
              <a16:creationId xmlns:a16="http://schemas.microsoft.com/office/drawing/2014/main" id="{238BAD89-B635-424C-890A-B58BECFAD557}"/>
            </a:ext>
          </a:extLst>
        </xdr:cNvPr>
        <xdr:cNvSpPr txBox="1"/>
      </xdr:nvSpPr>
      <xdr:spPr>
        <a:xfrm>
          <a:off x="4661783" y="1418525"/>
          <a:ext cx="833498" cy="248851"/>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000" b="1">
              <a:solidFill>
                <a:sysClr val="windowText" lastClr="000000"/>
              </a:solidFill>
            </a:rPr>
            <a:t>km 123+620</a:t>
          </a:r>
          <a:endParaRPr lang="ru-RU" sz="1000" b="1">
            <a:solidFill>
              <a:sysClr val="windowText" lastClr="000000"/>
            </a:solidFill>
          </a:endParaRPr>
        </a:p>
      </xdr:txBody>
    </xdr:sp>
    <xdr:clientData/>
  </xdr:oneCellAnchor>
  <xdr:oneCellAnchor>
    <xdr:from>
      <xdr:col>4</xdr:col>
      <xdr:colOff>42443</xdr:colOff>
      <xdr:row>3</xdr:row>
      <xdr:rowOff>22832</xdr:rowOff>
    </xdr:from>
    <xdr:ext cx="444802" cy="264560"/>
    <xdr:sp macro="" textlink="">
      <xdr:nvSpPr>
        <xdr:cNvPr id="8" name="TextBox 7">
          <a:extLst>
            <a:ext uri="{FF2B5EF4-FFF2-40B4-BE49-F238E27FC236}">
              <a16:creationId xmlns:a16="http://schemas.microsoft.com/office/drawing/2014/main" id="{40260C15-056C-45BD-B68B-C9A29B4FB2C3}"/>
            </a:ext>
          </a:extLst>
        </xdr:cNvPr>
        <xdr:cNvSpPr txBox="1"/>
      </xdr:nvSpPr>
      <xdr:spPr>
        <a:xfrm>
          <a:off x="4100093" y="1099157"/>
          <a:ext cx="444802"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r>
            <a:rPr lang="ro-RO" sz="1100" b="1">
              <a:solidFill>
                <a:sysClr val="windowText" lastClr="000000"/>
              </a:solidFill>
            </a:rPr>
            <a:t>R8.1</a:t>
          </a:r>
          <a:endParaRPr lang="ru-RU" sz="1100" b="1">
            <a:solidFill>
              <a:sysClr val="windowText" lastClr="000000"/>
            </a:solidFill>
          </a:endParaRPr>
        </a:p>
      </xdr:txBody>
    </xdr:sp>
    <xdr:clientData/>
  </xdr:oneCellAnchor>
  <xdr:oneCellAnchor>
    <xdr:from>
      <xdr:col>8</xdr:col>
      <xdr:colOff>88943</xdr:colOff>
      <xdr:row>8</xdr:row>
      <xdr:rowOff>224538</xdr:rowOff>
    </xdr:from>
    <xdr:ext cx="699679" cy="233205"/>
    <xdr:sp macro="" textlink="">
      <xdr:nvSpPr>
        <xdr:cNvPr id="9" name="TextBox 8">
          <a:extLst>
            <a:ext uri="{FF2B5EF4-FFF2-40B4-BE49-F238E27FC236}">
              <a16:creationId xmlns:a16="http://schemas.microsoft.com/office/drawing/2014/main" id="{CB38E45C-1B82-4C90-8AFA-EA2B6A5C3187}"/>
            </a:ext>
          </a:extLst>
        </xdr:cNvPr>
        <xdr:cNvSpPr txBox="1"/>
      </xdr:nvSpPr>
      <xdr:spPr>
        <a:xfrm>
          <a:off x="8794793" y="4929888"/>
          <a:ext cx="699679"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Grigorăuca</a:t>
          </a:r>
          <a:endParaRPr lang="ru-RU" sz="900">
            <a:solidFill>
              <a:sysClr val="windowText" lastClr="000000"/>
            </a:solidFill>
          </a:endParaRPr>
        </a:p>
      </xdr:txBody>
    </xdr:sp>
    <xdr:clientData/>
  </xdr:oneCellAnchor>
  <xdr:oneCellAnchor>
    <xdr:from>
      <xdr:col>8</xdr:col>
      <xdr:colOff>184197</xdr:colOff>
      <xdr:row>3</xdr:row>
      <xdr:rowOff>77041</xdr:rowOff>
    </xdr:from>
    <xdr:ext cx="940899" cy="264560"/>
    <xdr:sp macro="" textlink="">
      <xdr:nvSpPr>
        <xdr:cNvPr id="10" name="TextBox 9">
          <a:extLst>
            <a:ext uri="{FF2B5EF4-FFF2-40B4-BE49-F238E27FC236}">
              <a16:creationId xmlns:a16="http://schemas.microsoft.com/office/drawing/2014/main" id="{E3175FF0-0882-4607-98E5-351793532984}"/>
            </a:ext>
          </a:extLst>
        </xdr:cNvPr>
        <xdr:cNvSpPr txBox="1"/>
      </xdr:nvSpPr>
      <xdr:spPr>
        <a:xfrm>
          <a:off x="8890047" y="1153366"/>
          <a:ext cx="940899" cy="264560"/>
        </a:xfrm>
        <a:prstGeom prst="rect">
          <a:avLst/>
        </a:prstGeom>
        <a:solidFill>
          <a:schemeClr val="accent2">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none" rtlCol="0" anchor="t">
          <a:spAutoFit/>
        </a:bodyPr>
        <a:lstStyle/>
        <a:p>
          <a:r>
            <a:rPr lang="ro-RO" sz="1100" b="1">
              <a:solidFill>
                <a:sysClr val="windowText" lastClr="000000"/>
              </a:solidFill>
            </a:rPr>
            <a:t>RSP/W14/02</a:t>
          </a:r>
          <a:endParaRPr lang="ru-RU" sz="1100" b="1">
            <a:solidFill>
              <a:sysClr val="windowText" lastClr="000000"/>
            </a:solidFill>
          </a:endParaRPr>
        </a:p>
      </xdr:txBody>
    </xdr:sp>
    <xdr:clientData/>
  </xdr:oneCellAnchor>
  <xdr:oneCellAnchor>
    <xdr:from>
      <xdr:col>7</xdr:col>
      <xdr:colOff>646155</xdr:colOff>
      <xdr:row>7</xdr:row>
      <xdr:rowOff>31657</xdr:rowOff>
    </xdr:from>
    <xdr:ext cx="481222" cy="233205"/>
    <xdr:sp macro="" textlink="">
      <xdr:nvSpPr>
        <xdr:cNvPr id="11" name="TextBox 10">
          <a:extLst>
            <a:ext uri="{FF2B5EF4-FFF2-40B4-BE49-F238E27FC236}">
              <a16:creationId xmlns:a16="http://schemas.microsoft.com/office/drawing/2014/main" id="{79625E09-5E59-4594-833E-64D278073EA6}"/>
            </a:ext>
          </a:extLst>
        </xdr:cNvPr>
        <xdr:cNvSpPr txBox="1"/>
      </xdr:nvSpPr>
      <xdr:spPr>
        <a:xfrm>
          <a:off x="8189955" y="4356007"/>
          <a:ext cx="481222"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Sobari</a:t>
          </a:r>
          <a:endParaRPr lang="ru-RU" sz="900">
            <a:solidFill>
              <a:sysClr val="windowText" lastClr="000000"/>
            </a:solidFill>
          </a:endParaRPr>
        </a:p>
      </xdr:txBody>
    </xdr:sp>
    <xdr:clientData/>
  </xdr:oneCellAnchor>
  <xdr:oneCellAnchor>
    <xdr:from>
      <xdr:col>5</xdr:col>
      <xdr:colOff>881899</xdr:colOff>
      <xdr:row>5</xdr:row>
      <xdr:rowOff>124526</xdr:rowOff>
    </xdr:from>
    <xdr:ext cx="577979" cy="233205"/>
    <xdr:sp macro="" textlink="">
      <xdr:nvSpPr>
        <xdr:cNvPr id="12" name="TextBox 11">
          <a:extLst>
            <a:ext uri="{FF2B5EF4-FFF2-40B4-BE49-F238E27FC236}">
              <a16:creationId xmlns:a16="http://schemas.microsoft.com/office/drawing/2014/main" id="{0532B459-A412-4641-87E3-ABA8FECD0EA4}"/>
            </a:ext>
          </a:extLst>
        </xdr:cNvPr>
        <xdr:cNvSpPr txBox="1"/>
      </xdr:nvSpPr>
      <xdr:spPr>
        <a:xfrm>
          <a:off x="6101599" y="2734376"/>
          <a:ext cx="577979"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Niorcani</a:t>
          </a:r>
          <a:endParaRPr lang="ru-RU" sz="900">
            <a:solidFill>
              <a:sysClr val="windowText" lastClr="000000"/>
            </a:solidFill>
          </a:endParaRPr>
        </a:p>
      </xdr:txBody>
    </xdr:sp>
    <xdr:clientData/>
  </xdr:oneCellAnchor>
  <xdr:oneCellAnchor>
    <xdr:from>
      <xdr:col>4</xdr:col>
      <xdr:colOff>879518</xdr:colOff>
      <xdr:row>3</xdr:row>
      <xdr:rowOff>884144</xdr:rowOff>
    </xdr:from>
    <xdr:ext cx="611258" cy="233205"/>
    <xdr:sp macro="" textlink="">
      <xdr:nvSpPr>
        <xdr:cNvPr id="13" name="TextBox 12">
          <a:extLst>
            <a:ext uri="{FF2B5EF4-FFF2-40B4-BE49-F238E27FC236}">
              <a16:creationId xmlns:a16="http://schemas.microsoft.com/office/drawing/2014/main" id="{15E93276-5F2F-4147-8B48-48D845F10E47}"/>
            </a:ext>
          </a:extLst>
        </xdr:cNvPr>
        <xdr:cNvSpPr txBox="1"/>
      </xdr:nvSpPr>
      <xdr:spPr>
        <a:xfrm>
          <a:off x="4937168" y="1960469"/>
          <a:ext cx="611258"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Pocrovca</a:t>
          </a:r>
          <a:endParaRPr lang="ru-RU" sz="900">
            <a:solidFill>
              <a:sysClr val="windowText" lastClr="000000"/>
            </a:solidFill>
          </a:endParaRPr>
        </a:p>
      </xdr:txBody>
    </xdr:sp>
    <xdr:clientData/>
  </xdr:oneCellAnchor>
  <xdr:oneCellAnchor>
    <xdr:from>
      <xdr:col>4</xdr:col>
      <xdr:colOff>114579</xdr:colOff>
      <xdr:row>3</xdr:row>
      <xdr:rowOff>819849</xdr:rowOff>
    </xdr:from>
    <xdr:ext cx="417550" cy="264560"/>
    <xdr:sp macro="" textlink="">
      <xdr:nvSpPr>
        <xdr:cNvPr id="14" name="TextBox 13">
          <a:extLst>
            <a:ext uri="{FF2B5EF4-FFF2-40B4-BE49-F238E27FC236}">
              <a16:creationId xmlns:a16="http://schemas.microsoft.com/office/drawing/2014/main" id="{7DE5D1D0-E818-4F7B-955F-D0FDB853C101}"/>
            </a:ext>
          </a:extLst>
        </xdr:cNvPr>
        <xdr:cNvSpPr txBox="1"/>
      </xdr:nvSpPr>
      <xdr:spPr>
        <a:xfrm>
          <a:off x="4172229" y="1896174"/>
          <a:ext cx="417550" cy="264560"/>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100" b="1">
              <a:solidFill>
                <a:sysClr val="windowText" lastClr="000000"/>
              </a:solidFill>
            </a:rPr>
            <a:t>G11</a:t>
          </a:r>
          <a:endParaRPr lang="ru-RU" sz="1100" b="1">
            <a:solidFill>
              <a:sysClr val="windowText" lastClr="000000"/>
            </a:solidFill>
          </a:endParaRPr>
        </a:p>
      </xdr:txBody>
    </xdr:sp>
    <xdr:clientData/>
  </xdr:oneCellAnchor>
  <xdr:oneCellAnchor>
    <xdr:from>
      <xdr:col>7</xdr:col>
      <xdr:colOff>1022254</xdr:colOff>
      <xdr:row>10</xdr:row>
      <xdr:rowOff>54911</xdr:rowOff>
    </xdr:from>
    <xdr:ext cx="335605" cy="264560"/>
    <xdr:sp macro="" textlink="">
      <xdr:nvSpPr>
        <xdr:cNvPr id="15" name="TextBox 14">
          <a:extLst>
            <a:ext uri="{FF2B5EF4-FFF2-40B4-BE49-F238E27FC236}">
              <a16:creationId xmlns:a16="http://schemas.microsoft.com/office/drawing/2014/main" id="{F0475468-182F-4034-A3DF-9CEA8F9D5313}"/>
            </a:ext>
          </a:extLst>
        </xdr:cNvPr>
        <xdr:cNvSpPr txBox="1"/>
      </xdr:nvSpPr>
      <xdr:spPr>
        <a:xfrm>
          <a:off x="8566054" y="5712761"/>
          <a:ext cx="335605"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r>
            <a:rPr lang="ro-RO" sz="1100" b="1">
              <a:solidFill>
                <a:sysClr val="windowText" lastClr="000000"/>
              </a:solidFill>
            </a:rPr>
            <a:t>R7</a:t>
          </a:r>
          <a:endParaRPr lang="ru-RU" sz="1100" b="1">
            <a:solidFill>
              <a:sysClr val="windowText" lastClr="000000"/>
            </a:solidFill>
          </a:endParaRPr>
        </a:p>
      </xdr:txBody>
    </xdr:sp>
    <xdr:clientData/>
  </xdr:oneCellAnchor>
  <xdr:twoCellAnchor>
    <xdr:from>
      <xdr:col>10</xdr:col>
      <xdr:colOff>0</xdr:colOff>
      <xdr:row>8</xdr:row>
      <xdr:rowOff>0</xdr:rowOff>
    </xdr:from>
    <xdr:to>
      <xdr:col>28</xdr:col>
      <xdr:colOff>504393</xdr:colOff>
      <xdr:row>21</xdr:row>
      <xdr:rowOff>63088</xdr:rowOff>
    </xdr:to>
    <xdr:graphicFrame macro="">
      <xdr:nvGraphicFramePr>
        <xdr:cNvPr id="16" name="Диаграмма 15">
          <a:extLst>
            <a:ext uri="{FF2B5EF4-FFF2-40B4-BE49-F238E27FC236}">
              <a16:creationId xmlns:a16="http://schemas.microsoft.com/office/drawing/2014/main" id="{C9AF15D3-4141-44FA-9AD4-971EC47836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4</xdr:col>
      <xdr:colOff>750794</xdr:colOff>
      <xdr:row>9</xdr:row>
      <xdr:rowOff>437029</xdr:rowOff>
    </xdr:from>
    <xdr:ext cx="184731" cy="264560"/>
    <xdr:sp macro="" textlink="">
      <xdr:nvSpPr>
        <xdr:cNvPr id="2" name="TextBox 1">
          <a:extLst>
            <a:ext uri="{FF2B5EF4-FFF2-40B4-BE49-F238E27FC236}">
              <a16:creationId xmlns:a16="http://schemas.microsoft.com/office/drawing/2014/main" id="{771D8A3A-A195-49BF-B9DE-74648F474D63}"/>
            </a:ext>
          </a:extLst>
        </xdr:cNvPr>
        <xdr:cNvSpPr txBox="1"/>
      </xdr:nvSpPr>
      <xdr:spPr>
        <a:xfrm>
          <a:off x="4808444" y="44280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twoCellAnchor editAs="oneCell">
    <xdr:from>
      <xdr:col>4</xdr:col>
      <xdr:colOff>22411</xdr:colOff>
      <xdr:row>3</xdr:row>
      <xdr:rowOff>22412</xdr:rowOff>
    </xdr:from>
    <xdr:to>
      <xdr:col>8</xdr:col>
      <xdr:colOff>1142999</xdr:colOff>
      <xdr:row>10</xdr:row>
      <xdr:rowOff>347384</xdr:rowOff>
    </xdr:to>
    <xdr:pic>
      <xdr:nvPicPr>
        <xdr:cNvPr id="3" name="Picture 18">
          <a:extLst>
            <a:ext uri="{FF2B5EF4-FFF2-40B4-BE49-F238E27FC236}">
              <a16:creationId xmlns:a16="http://schemas.microsoft.com/office/drawing/2014/main" id="{9AAA5AAE-5BC5-48F0-A4B4-9174550CE5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78940" y="1311088"/>
          <a:ext cx="5782235" cy="3372972"/>
        </a:xfrm>
        <a:prstGeom prst="rect">
          <a:avLst/>
        </a:prstGeom>
      </xdr:spPr>
    </xdr:pic>
    <xdr:clientData/>
  </xdr:twoCellAnchor>
  <xdr:twoCellAnchor>
    <xdr:from>
      <xdr:col>10</xdr:col>
      <xdr:colOff>44823</xdr:colOff>
      <xdr:row>8</xdr:row>
      <xdr:rowOff>11205</xdr:rowOff>
    </xdr:from>
    <xdr:to>
      <xdr:col>30</xdr:col>
      <xdr:colOff>505793</xdr:colOff>
      <xdr:row>21</xdr:row>
      <xdr:rowOff>438485</xdr:rowOff>
    </xdr:to>
    <xdr:graphicFrame macro="">
      <xdr:nvGraphicFramePr>
        <xdr:cNvPr id="4" name="Диаграмма 3">
          <a:extLst>
            <a:ext uri="{FF2B5EF4-FFF2-40B4-BE49-F238E27FC236}">
              <a16:creationId xmlns:a16="http://schemas.microsoft.com/office/drawing/2014/main" id="{A3DBF439-AD37-47B5-8FCC-C70E873647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7</xdr:col>
      <xdr:colOff>617022</xdr:colOff>
      <xdr:row>9</xdr:row>
      <xdr:rowOff>60231</xdr:rowOff>
    </xdr:from>
    <xdr:ext cx="184731" cy="264560"/>
    <xdr:sp macro="" textlink="">
      <xdr:nvSpPr>
        <xdr:cNvPr id="2" name="TextBox 1">
          <a:extLst>
            <a:ext uri="{FF2B5EF4-FFF2-40B4-BE49-F238E27FC236}">
              <a16:creationId xmlns:a16="http://schemas.microsoft.com/office/drawing/2014/main" id="{AC8D2420-5D08-444F-88EA-5FC4AE1641A8}"/>
            </a:ext>
          </a:extLst>
        </xdr:cNvPr>
        <xdr:cNvSpPr txBox="1"/>
      </xdr:nvSpPr>
      <xdr:spPr>
        <a:xfrm>
          <a:off x="8360847" y="5403756"/>
          <a:ext cx="184731" cy="264560"/>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oneCellAnchor>
    <xdr:from>
      <xdr:col>6</xdr:col>
      <xdr:colOff>953198</xdr:colOff>
      <xdr:row>5</xdr:row>
      <xdr:rowOff>700229</xdr:rowOff>
    </xdr:from>
    <xdr:ext cx="184731" cy="264560"/>
    <xdr:sp macro="" textlink="">
      <xdr:nvSpPr>
        <xdr:cNvPr id="3" name="TextBox 2">
          <a:extLst>
            <a:ext uri="{FF2B5EF4-FFF2-40B4-BE49-F238E27FC236}">
              <a16:creationId xmlns:a16="http://schemas.microsoft.com/office/drawing/2014/main" id="{FF63E3C7-F23D-4280-90D8-75656ABF7200}"/>
            </a:ext>
          </a:extLst>
        </xdr:cNvPr>
        <xdr:cNvSpPr txBox="1"/>
      </xdr:nvSpPr>
      <xdr:spPr>
        <a:xfrm>
          <a:off x="7534973" y="3710129"/>
          <a:ext cx="184731"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oneCellAnchor>
    <xdr:from>
      <xdr:col>4</xdr:col>
      <xdr:colOff>750794</xdr:colOff>
      <xdr:row>9</xdr:row>
      <xdr:rowOff>437029</xdr:rowOff>
    </xdr:from>
    <xdr:ext cx="184731" cy="264560"/>
    <xdr:sp macro="" textlink="">
      <xdr:nvSpPr>
        <xdr:cNvPr id="4" name="TextBox 3">
          <a:extLst>
            <a:ext uri="{FF2B5EF4-FFF2-40B4-BE49-F238E27FC236}">
              <a16:creationId xmlns:a16="http://schemas.microsoft.com/office/drawing/2014/main" id="{E3BA0DB2-2898-4F46-A669-F3BF79387DE5}"/>
            </a:ext>
          </a:extLst>
        </xdr:cNvPr>
        <xdr:cNvSpPr txBox="1"/>
      </xdr:nvSpPr>
      <xdr:spPr>
        <a:xfrm>
          <a:off x="4808444" y="57805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7</xdr:col>
      <xdr:colOff>727678</xdr:colOff>
      <xdr:row>9</xdr:row>
      <xdr:rowOff>439132</xdr:rowOff>
    </xdr:from>
    <xdr:ext cx="974913" cy="201704"/>
    <xdr:sp macro="" textlink="">
      <xdr:nvSpPr>
        <xdr:cNvPr id="5" name="TextBox 4">
          <a:extLst>
            <a:ext uri="{FF2B5EF4-FFF2-40B4-BE49-F238E27FC236}">
              <a16:creationId xmlns:a16="http://schemas.microsoft.com/office/drawing/2014/main" id="{E7E38976-2735-41E8-B701-2E80E77B15EF}"/>
            </a:ext>
          </a:extLst>
        </xdr:cNvPr>
        <xdr:cNvSpPr txBox="1"/>
      </xdr:nvSpPr>
      <xdr:spPr>
        <a:xfrm>
          <a:off x="8471503" y="5782657"/>
          <a:ext cx="974913" cy="201704"/>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noAutofit/>
        </a:bodyPr>
        <a:lstStyle/>
        <a:p>
          <a:pPr algn="ctr"/>
          <a:endParaRPr lang="ru-RU" sz="1000" b="1">
            <a:solidFill>
              <a:sysClr val="windowText" lastClr="000000"/>
            </a:solidFill>
          </a:endParaRPr>
        </a:p>
      </xdr:txBody>
    </xdr:sp>
    <xdr:clientData/>
  </xdr:oneCellAnchor>
  <xdr:oneCellAnchor>
    <xdr:from>
      <xdr:col>4</xdr:col>
      <xdr:colOff>604133</xdr:colOff>
      <xdr:row>3</xdr:row>
      <xdr:rowOff>342200</xdr:rowOff>
    </xdr:from>
    <xdr:ext cx="184731" cy="248851"/>
    <xdr:sp macro="" textlink="">
      <xdr:nvSpPr>
        <xdr:cNvPr id="6" name="TextBox 5">
          <a:extLst>
            <a:ext uri="{FF2B5EF4-FFF2-40B4-BE49-F238E27FC236}">
              <a16:creationId xmlns:a16="http://schemas.microsoft.com/office/drawing/2014/main" id="{B70955A8-9045-451D-ADAC-4ADB0F52CD1C}"/>
            </a:ext>
          </a:extLst>
        </xdr:cNvPr>
        <xdr:cNvSpPr txBox="1"/>
      </xdr:nvSpPr>
      <xdr:spPr>
        <a:xfrm>
          <a:off x="4661783" y="1818575"/>
          <a:ext cx="184731" cy="248851"/>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endParaRPr lang="ru-RU" sz="1000" b="1">
            <a:solidFill>
              <a:sysClr val="windowText" lastClr="000000"/>
            </a:solidFill>
          </a:endParaRPr>
        </a:p>
      </xdr:txBody>
    </xdr:sp>
    <xdr:clientData/>
  </xdr:oneCellAnchor>
  <xdr:oneCellAnchor>
    <xdr:from>
      <xdr:col>4</xdr:col>
      <xdr:colOff>42443</xdr:colOff>
      <xdr:row>3</xdr:row>
      <xdr:rowOff>22832</xdr:rowOff>
    </xdr:from>
    <xdr:ext cx="184731" cy="264560"/>
    <xdr:sp macro="" textlink="">
      <xdr:nvSpPr>
        <xdr:cNvPr id="7" name="TextBox 6">
          <a:extLst>
            <a:ext uri="{FF2B5EF4-FFF2-40B4-BE49-F238E27FC236}">
              <a16:creationId xmlns:a16="http://schemas.microsoft.com/office/drawing/2014/main" id="{84E72928-3DC3-45D1-8833-3435DAB52D71}"/>
            </a:ext>
          </a:extLst>
        </xdr:cNvPr>
        <xdr:cNvSpPr txBox="1"/>
      </xdr:nvSpPr>
      <xdr:spPr>
        <a:xfrm>
          <a:off x="4100093" y="1499207"/>
          <a:ext cx="184731"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oneCellAnchor>
    <xdr:from>
      <xdr:col>8</xdr:col>
      <xdr:colOff>88943</xdr:colOff>
      <xdr:row>8</xdr:row>
      <xdr:rowOff>224538</xdr:rowOff>
    </xdr:from>
    <xdr:ext cx="184731" cy="233205"/>
    <xdr:sp macro="" textlink="">
      <xdr:nvSpPr>
        <xdr:cNvPr id="8" name="TextBox 7">
          <a:extLst>
            <a:ext uri="{FF2B5EF4-FFF2-40B4-BE49-F238E27FC236}">
              <a16:creationId xmlns:a16="http://schemas.microsoft.com/office/drawing/2014/main" id="{134FB5D5-5ACC-4D2A-A08F-E6F57C5DB8B7}"/>
            </a:ext>
          </a:extLst>
        </xdr:cNvPr>
        <xdr:cNvSpPr txBox="1"/>
      </xdr:nvSpPr>
      <xdr:spPr>
        <a:xfrm>
          <a:off x="8994818" y="5187063"/>
          <a:ext cx="184731" cy="233205"/>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endParaRPr lang="ru-RU" sz="900">
            <a:solidFill>
              <a:sysClr val="windowText" lastClr="000000"/>
            </a:solidFill>
          </a:endParaRPr>
        </a:p>
      </xdr:txBody>
    </xdr:sp>
    <xdr:clientData/>
  </xdr:oneCellAnchor>
  <xdr:oneCellAnchor>
    <xdr:from>
      <xdr:col>8</xdr:col>
      <xdr:colOff>184197</xdr:colOff>
      <xdr:row>3</xdr:row>
      <xdr:rowOff>77041</xdr:rowOff>
    </xdr:from>
    <xdr:ext cx="184731" cy="264560"/>
    <xdr:sp macro="" textlink="">
      <xdr:nvSpPr>
        <xdr:cNvPr id="9" name="TextBox 8">
          <a:extLst>
            <a:ext uri="{FF2B5EF4-FFF2-40B4-BE49-F238E27FC236}">
              <a16:creationId xmlns:a16="http://schemas.microsoft.com/office/drawing/2014/main" id="{965127B9-24D7-4C0C-BC1B-509D4C54C00A}"/>
            </a:ext>
          </a:extLst>
        </xdr:cNvPr>
        <xdr:cNvSpPr txBox="1"/>
      </xdr:nvSpPr>
      <xdr:spPr>
        <a:xfrm>
          <a:off x="9090072" y="1553416"/>
          <a:ext cx="184731" cy="264560"/>
        </a:xfrm>
        <a:prstGeom prst="rect">
          <a:avLst/>
        </a:prstGeom>
        <a:solidFill>
          <a:schemeClr val="accent2">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oneCellAnchor>
    <xdr:from>
      <xdr:col>7</xdr:col>
      <xdr:colOff>646155</xdr:colOff>
      <xdr:row>7</xdr:row>
      <xdr:rowOff>31657</xdr:rowOff>
    </xdr:from>
    <xdr:ext cx="184731" cy="233205"/>
    <xdr:sp macro="" textlink="">
      <xdr:nvSpPr>
        <xdr:cNvPr id="10" name="TextBox 9">
          <a:extLst>
            <a:ext uri="{FF2B5EF4-FFF2-40B4-BE49-F238E27FC236}">
              <a16:creationId xmlns:a16="http://schemas.microsoft.com/office/drawing/2014/main" id="{C8A85DB0-528E-4DE1-B4D3-BC5ADC1F0373}"/>
            </a:ext>
          </a:extLst>
        </xdr:cNvPr>
        <xdr:cNvSpPr txBox="1"/>
      </xdr:nvSpPr>
      <xdr:spPr>
        <a:xfrm>
          <a:off x="8389980" y="4613182"/>
          <a:ext cx="184731" cy="233205"/>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endParaRPr lang="ru-RU" sz="900">
            <a:solidFill>
              <a:sysClr val="windowText" lastClr="000000"/>
            </a:solidFill>
          </a:endParaRPr>
        </a:p>
      </xdr:txBody>
    </xdr:sp>
    <xdr:clientData/>
  </xdr:oneCellAnchor>
  <xdr:oneCellAnchor>
    <xdr:from>
      <xdr:col>5</xdr:col>
      <xdr:colOff>881899</xdr:colOff>
      <xdr:row>5</xdr:row>
      <xdr:rowOff>124526</xdr:rowOff>
    </xdr:from>
    <xdr:ext cx="184731" cy="233205"/>
    <xdr:sp macro="" textlink="">
      <xdr:nvSpPr>
        <xdr:cNvPr id="11" name="TextBox 10">
          <a:extLst>
            <a:ext uri="{FF2B5EF4-FFF2-40B4-BE49-F238E27FC236}">
              <a16:creationId xmlns:a16="http://schemas.microsoft.com/office/drawing/2014/main" id="{8E563B36-96F3-4FA5-A998-EEFF29FEB6D5}"/>
            </a:ext>
          </a:extLst>
        </xdr:cNvPr>
        <xdr:cNvSpPr txBox="1"/>
      </xdr:nvSpPr>
      <xdr:spPr>
        <a:xfrm>
          <a:off x="6301624" y="3134426"/>
          <a:ext cx="184731" cy="233205"/>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endParaRPr lang="ru-RU" sz="900">
            <a:solidFill>
              <a:sysClr val="windowText" lastClr="000000"/>
            </a:solidFill>
          </a:endParaRPr>
        </a:p>
      </xdr:txBody>
    </xdr:sp>
    <xdr:clientData/>
  </xdr:oneCellAnchor>
  <xdr:oneCellAnchor>
    <xdr:from>
      <xdr:col>4</xdr:col>
      <xdr:colOff>879518</xdr:colOff>
      <xdr:row>3</xdr:row>
      <xdr:rowOff>884144</xdr:rowOff>
    </xdr:from>
    <xdr:ext cx="184731" cy="233205"/>
    <xdr:sp macro="" textlink="">
      <xdr:nvSpPr>
        <xdr:cNvPr id="12" name="TextBox 11">
          <a:extLst>
            <a:ext uri="{FF2B5EF4-FFF2-40B4-BE49-F238E27FC236}">
              <a16:creationId xmlns:a16="http://schemas.microsoft.com/office/drawing/2014/main" id="{EE1876D9-0B86-4359-B99A-092F0051F3ED}"/>
            </a:ext>
          </a:extLst>
        </xdr:cNvPr>
        <xdr:cNvSpPr txBox="1"/>
      </xdr:nvSpPr>
      <xdr:spPr>
        <a:xfrm>
          <a:off x="4937168" y="2360519"/>
          <a:ext cx="184731" cy="233205"/>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endParaRPr lang="ru-RU" sz="900">
            <a:solidFill>
              <a:sysClr val="windowText" lastClr="000000"/>
            </a:solidFill>
          </a:endParaRPr>
        </a:p>
      </xdr:txBody>
    </xdr:sp>
    <xdr:clientData/>
  </xdr:oneCellAnchor>
  <xdr:oneCellAnchor>
    <xdr:from>
      <xdr:col>4</xdr:col>
      <xdr:colOff>114579</xdr:colOff>
      <xdr:row>3</xdr:row>
      <xdr:rowOff>819849</xdr:rowOff>
    </xdr:from>
    <xdr:ext cx="184731" cy="264560"/>
    <xdr:sp macro="" textlink="">
      <xdr:nvSpPr>
        <xdr:cNvPr id="13" name="TextBox 12">
          <a:extLst>
            <a:ext uri="{FF2B5EF4-FFF2-40B4-BE49-F238E27FC236}">
              <a16:creationId xmlns:a16="http://schemas.microsoft.com/office/drawing/2014/main" id="{9885A866-E982-44D1-8E1C-E1AD072966FB}"/>
            </a:ext>
          </a:extLst>
        </xdr:cNvPr>
        <xdr:cNvSpPr txBox="1"/>
      </xdr:nvSpPr>
      <xdr:spPr>
        <a:xfrm>
          <a:off x="4172229" y="2296224"/>
          <a:ext cx="184731" cy="264560"/>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oneCellAnchor>
    <xdr:from>
      <xdr:col>7</xdr:col>
      <xdr:colOff>1022254</xdr:colOff>
      <xdr:row>10</xdr:row>
      <xdr:rowOff>54911</xdr:rowOff>
    </xdr:from>
    <xdr:ext cx="184731" cy="264560"/>
    <xdr:sp macro="" textlink="">
      <xdr:nvSpPr>
        <xdr:cNvPr id="14" name="TextBox 13">
          <a:extLst>
            <a:ext uri="{FF2B5EF4-FFF2-40B4-BE49-F238E27FC236}">
              <a16:creationId xmlns:a16="http://schemas.microsoft.com/office/drawing/2014/main" id="{E2BAE62A-4613-4AF2-8E11-71EFAE20E29F}"/>
            </a:ext>
          </a:extLst>
        </xdr:cNvPr>
        <xdr:cNvSpPr txBox="1"/>
      </xdr:nvSpPr>
      <xdr:spPr>
        <a:xfrm>
          <a:off x="8766079" y="5969936"/>
          <a:ext cx="184731"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twoCellAnchor editAs="oneCell">
    <xdr:from>
      <xdr:col>4</xdr:col>
      <xdr:colOff>35719</xdr:colOff>
      <xdr:row>3</xdr:row>
      <xdr:rowOff>3</xdr:rowOff>
    </xdr:from>
    <xdr:to>
      <xdr:col>8</xdr:col>
      <xdr:colOff>1115785</xdr:colOff>
      <xdr:row>10</xdr:row>
      <xdr:rowOff>544285</xdr:rowOff>
    </xdr:to>
    <xdr:pic>
      <xdr:nvPicPr>
        <xdr:cNvPr id="15" name="Рисунок 14">
          <a:extLst>
            <a:ext uri="{FF2B5EF4-FFF2-40B4-BE49-F238E27FC236}">
              <a16:creationId xmlns:a16="http://schemas.microsoft.com/office/drawing/2014/main" id="{01AE5225-3F16-4080-AB45-C16B634AC4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090648" y="1483182"/>
          <a:ext cx="5910601" cy="60687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49069</xdr:colOff>
      <xdr:row>7</xdr:row>
      <xdr:rowOff>142875</xdr:rowOff>
    </xdr:from>
    <xdr:to>
      <xdr:col>20</xdr:col>
      <xdr:colOff>571499</xdr:colOff>
      <xdr:row>15</xdr:row>
      <xdr:rowOff>300182</xdr:rowOff>
    </xdr:to>
    <xdr:graphicFrame macro="">
      <xdr:nvGraphicFramePr>
        <xdr:cNvPr id="16" name="Диаграмма 15">
          <a:extLst>
            <a:ext uri="{FF2B5EF4-FFF2-40B4-BE49-F238E27FC236}">
              <a16:creationId xmlns:a16="http://schemas.microsoft.com/office/drawing/2014/main" id="{F18FE84F-394F-4C48-9B1F-BA9B50F0DE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1AD35-DF3A-4CC5-AE05-4432785D7B5A}">
  <sheetPr>
    <tabColor rgb="FFFFFF00"/>
    <pageSetUpPr fitToPage="1"/>
  </sheetPr>
  <dimension ref="B1:T31"/>
  <sheetViews>
    <sheetView view="pageBreakPreview" topLeftCell="A13" zoomScale="70" zoomScaleNormal="70" zoomScaleSheetLayoutView="70" workbookViewId="0">
      <selection activeCell="L24" sqref="L24"/>
    </sheetView>
  </sheetViews>
  <sheetFormatPr defaultRowHeight="15" outlineLevelRow="1"/>
  <cols>
    <col min="1" max="1" width="1.7109375" customWidth="1"/>
    <col min="2" max="2" width="32.7109375" customWidth="1"/>
    <col min="3" max="3" width="23.42578125" customWidth="1"/>
    <col min="4" max="4" width="3" customWidth="1"/>
    <col min="5" max="9" width="17.42578125" customWidth="1"/>
    <col min="11" max="11" width="29.42578125" bestFit="1" customWidth="1"/>
    <col min="12" max="18" width="12.7109375" customWidth="1"/>
    <col min="20" max="20" width="7.42578125" customWidth="1"/>
  </cols>
  <sheetData>
    <row r="1" spans="2:20">
      <c r="B1" s="66">
        <f ca="1">TODAY()</f>
        <v>45625</v>
      </c>
      <c r="C1" s="67"/>
      <c r="D1" s="67"/>
      <c r="E1" s="67"/>
      <c r="F1" s="67"/>
      <c r="G1" s="67"/>
      <c r="H1" s="67"/>
      <c r="I1" s="67"/>
    </row>
    <row r="2" spans="2:20" ht="41.25" customHeight="1">
      <c r="B2" s="226" t="s">
        <v>196</v>
      </c>
      <c r="C2" s="227"/>
      <c r="D2" s="227"/>
      <c r="E2" s="227"/>
      <c r="F2" s="227"/>
      <c r="G2" s="227"/>
      <c r="H2" s="227"/>
      <c r="I2" s="227"/>
      <c r="K2" s="2" t="s">
        <v>228</v>
      </c>
      <c r="M2" s="3"/>
      <c r="N2" s="3"/>
      <c r="O2" s="3"/>
      <c r="P2" s="3"/>
      <c r="Q2" s="3"/>
      <c r="R2" s="3"/>
    </row>
    <row r="3" spans="2:20" ht="60">
      <c r="B3" s="4" t="s">
        <v>197</v>
      </c>
      <c r="C3" s="26" t="s">
        <v>198</v>
      </c>
      <c r="D3" s="228"/>
      <c r="E3" s="229" t="s">
        <v>3</v>
      </c>
      <c r="F3" s="229"/>
      <c r="G3" s="229"/>
      <c r="H3" s="229"/>
      <c r="I3" s="229"/>
      <c r="K3" s="2"/>
      <c r="L3" s="7">
        <v>45322</v>
      </c>
      <c r="M3" s="7">
        <v>45350</v>
      </c>
      <c r="N3" s="7">
        <v>45382</v>
      </c>
      <c r="O3" s="7">
        <v>45412</v>
      </c>
      <c r="P3" s="7">
        <v>45442</v>
      </c>
      <c r="Q3" s="7">
        <v>45473</v>
      </c>
      <c r="R3" s="7">
        <v>45504</v>
      </c>
    </row>
    <row r="4" spans="2:20" ht="90">
      <c r="B4" s="8" t="s">
        <v>199</v>
      </c>
      <c r="C4" s="68" t="s">
        <v>200</v>
      </c>
      <c r="D4" s="228"/>
      <c r="E4" s="230"/>
      <c r="F4" s="230"/>
      <c r="G4" s="230"/>
      <c r="H4" s="230"/>
      <c r="I4" s="230"/>
      <c r="K4" s="10" t="s">
        <v>6</v>
      </c>
      <c r="L4" s="11">
        <f>5138.4/6709.1</f>
        <v>0.76588514107704453</v>
      </c>
      <c r="M4" s="11">
        <f t="shared" ref="M4:O4" si="0">5138.4/6709.1</f>
        <v>0.76588514107704453</v>
      </c>
      <c r="N4" s="11">
        <f t="shared" si="0"/>
        <v>0.76588514107704453</v>
      </c>
      <c r="O4" s="11">
        <f t="shared" si="0"/>
        <v>0.76588514107704453</v>
      </c>
      <c r="P4" s="11">
        <f>5526.1/6709.1</f>
        <v>0.82367232564725523</v>
      </c>
      <c r="Q4" s="11">
        <f>6142.5/6709.1</f>
        <v>0.91554753990848248</v>
      </c>
      <c r="R4" s="11">
        <v>1</v>
      </c>
    </row>
    <row r="5" spans="2:20" ht="45">
      <c r="B5" s="8" t="s">
        <v>201</v>
      </c>
      <c r="C5" s="69">
        <v>6.47</v>
      </c>
      <c r="D5" s="228"/>
      <c r="E5" s="230"/>
      <c r="F5" s="230"/>
      <c r="G5" s="230"/>
      <c r="H5" s="230"/>
      <c r="I5" s="230"/>
      <c r="K5" s="14" t="s">
        <v>8</v>
      </c>
      <c r="L5" s="82">
        <v>0.84150000000000003</v>
      </c>
      <c r="M5" s="82">
        <v>0.84150000000000003</v>
      </c>
      <c r="N5" s="82">
        <v>0.84150000000000003</v>
      </c>
      <c r="O5" s="82">
        <v>0.84150000000000003</v>
      </c>
      <c r="P5" s="82">
        <v>0.9304</v>
      </c>
      <c r="Q5" s="83">
        <f>P5+Q6</f>
        <v>0.99</v>
      </c>
      <c r="R5" s="83">
        <f>Q5+R6</f>
        <v>1</v>
      </c>
    </row>
    <row r="6" spans="2:20" ht="75">
      <c r="B6" s="8" t="s">
        <v>202</v>
      </c>
      <c r="C6" s="68" t="s">
        <v>203</v>
      </c>
      <c r="D6" s="228"/>
      <c r="E6" s="230"/>
      <c r="F6" s="230"/>
      <c r="G6" s="230"/>
      <c r="H6" s="230"/>
      <c r="I6" s="230"/>
      <c r="K6" s="16" t="s">
        <v>11</v>
      </c>
      <c r="L6" s="70">
        <v>0</v>
      </c>
      <c r="M6" s="70">
        <v>0</v>
      </c>
      <c r="N6" s="70">
        <v>0</v>
      </c>
      <c r="O6" s="70">
        <v>0</v>
      </c>
      <c r="P6" s="70">
        <f>P5-O5</f>
        <v>8.8899999999999979E-2</v>
      </c>
      <c r="Q6" s="70">
        <v>5.96E-2</v>
      </c>
      <c r="R6" s="70">
        <v>0.01</v>
      </c>
      <c r="T6" s="123"/>
    </row>
    <row r="7" spans="2:20" ht="60">
      <c r="B7" s="8" t="s">
        <v>204</v>
      </c>
      <c r="C7" s="68" t="s">
        <v>205</v>
      </c>
      <c r="D7" s="228"/>
      <c r="E7" s="230"/>
      <c r="F7" s="230"/>
      <c r="G7" s="230"/>
      <c r="H7" s="230"/>
      <c r="I7" s="230"/>
      <c r="K7" s="18" t="s">
        <v>14</v>
      </c>
      <c r="L7" s="19">
        <f>(L3-C9)/(C12-C9)</f>
        <v>1.3112582781456954</v>
      </c>
      <c r="M7" s="19">
        <f>(M3-C9)/(C12-C9)</f>
        <v>1.4966887417218544</v>
      </c>
      <c r="N7" s="19">
        <f>(N3-C9)/(C12-C9)</f>
        <v>1.7086092715231789</v>
      </c>
      <c r="O7" s="19">
        <f>(O3-C9)/(C12-C9)</f>
        <v>1.9072847682119205</v>
      </c>
      <c r="P7" s="19">
        <f>(P3-C9)/(C12-C9)</f>
        <v>2.1059602649006623</v>
      </c>
      <c r="Q7" s="19">
        <f>(Q3-C9)/(C12-C9)</f>
        <v>2.3112582781456954</v>
      </c>
      <c r="R7" s="19">
        <f>(R3-C9)/(C12-C9)</f>
        <v>2.5165562913907285</v>
      </c>
    </row>
    <row r="8" spans="2:20" ht="45">
      <c r="B8" s="8" t="s">
        <v>206</v>
      </c>
      <c r="C8" s="71">
        <v>43656</v>
      </c>
      <c r="D8" s="228"/>
      <c r="E8" s="230"/>
      <c r="F8" s="230"/>
      <c r="G8" s="230"/>
      <c r="H8" s="230"/>
      <c r="I8" s="230"/>
    </row>
    <row r="9" spans="2:20" ht="45">
      <c r="B9" s="8" t="s">
        <v>207</v>
      </c>
      <c r="C9" s="20">
        <v>45124</v>
      </c>
      <c r="D9" s="228"/>
      <c r="E9" s="230"/>
      <c r="F9" s="230"/>
      <c r="G9" s="230"/>
      <c r="H9" s="230"/>
      <c r="I9" s="230"/>
    </row>
    <row r="10" spans="2:20" ht="45">
      <c r="B10" s="8" t="s">
        <v>208</v>
      </c>
      <c r="C10" s="22">
        <v>151</v>
      </c>
      <c r="D10" s="228"/>
      <c r="E10" s="230"/>
      <c r="F10" s="230"/>
      <c r="G10" s="230"/>
      <c r="H10" s="230"/>
      <c r="I10" s="230"/>
    </row>
    <row r="11" spans="2:20" ht="45">
      <c r="B11" s="21" t="s">
        <v>209</v>
      </c>
      <c r="C11" s="22">
        <v>0</v>
      </c>
      <c r="D11" s="228"/>
      <c r="E11" s="230"/>
      <c r="F11" s="230"/>
      <c r="G11" s="230"/>
      <c r="H11" s="230"/>
      <c r="I11" s="230"/>
    </row>
    <row r="12" spans="2:20" ht="45">
      <c r="B12" s="8" t="s">
        <v>210</v>
      </c>
      <c r="C12" s="20">
        <f>C9+C10+C11</f>
        <v>45275</v>
      </c>
      <c r="D12" s="228"/>
      <c r="E12" s="231" t="s">
        <v>211</v>
      </c>
      <c r="F12" s="232"/>
      <c r="G12" s="232"/>
      <c r="H12" s="232"/>
      <c r="I12" s="233"/>
    </row>
    <row r="13" spans="2:20" ht="45">
      <c r="B13" s="23" t="s">
        <v>212</v>
      </c>
      <c r="C13" s="24">
        <f ca="1">(B1-C9)/(C12-C9)</f>
        <v>3.3178807947019866</v>
      </c>
      <c r="D13" s="228"/>
      <c r="E13" s="234" t="s">
        <v>297</v>
      </c>
      <c r="F13" s="235"/>
      <c r="G13" s="235"/>
      <c r="H13" s="235"/>
      <c r="I13" s="236"/>
    </row>
    <row r="14" spans="2:20" ht="60">
      <c r="B14" s="21" t="s">
        <v>213</v>
      </c>
      <c r="C14" s="72">
        <v>6709073.71</v>
      </c>
      <c r="D14" s="228"/>
      <c r="E14" s="237"/>
      <c r="F14" s="238"/>
      <c r="G14" s="238"/>
      <c r="H14" s="238"/>
      <c r="I14" s="239"/>
    </row>
    <row r="15" spans="2:20" ht="45">
      <c r="B15" s="21" t="s">
        <v>214</v>
      </c>
      <c r="C15" s="72">
        <f>SUM(C23:C28)</f>
        <v>6684958.2400000002</v>
      </c>
      <c r="D15" s="228"/>
      <c r="E15" s="240"/>
      <c r="F15" s="241"/>
      <c r="G15" s="241"/>
      <c r="H15" s="241"/>
      <c r="I15" s="242"/>
    </row>
    <row r="16" spans="2:20" ht="45">
      <c r="B16" s="21" t="s">
        <v>215</v>
      </c>
      <c r="C16" s="24">
        <f>C15/C14</f>
        <v>0.99640554403746451</v>
      </c>
      <c r="D16" s="228"/>
      <c r="E16" s="243" t="s">
        <v>25</v>
      </c>
      <c r="F16" s="244"/>
      <c r="G16" s="244"/>
      <c r="H16" s="244"/>
      <c r="I16" s="244"/>
    </row>
    <row r="17" spans="2:9" ht="45">
      <c r="B17" s="21" t="s">
        <v>216</v>
      </c>
      <c r="C17" s="24">
        <v>1</v>
      </c>
      <c r="D17" s="228"/>
      <c r="E17" s="245" t="s">
        <v>298</v>
      </c>
      <c r="F17" s="246"/>
      <c r="G17" s="246"/>
      <c r="H17" s="246"/>
      <c r="I17" s="246"/>
    </row>
    <row r="18" spans="2:9" ht="75">
      <c r="B18" s="23" t="s">
        <v>217</v>
      </c>
      <c r="C18" s="71">
        <v>45450</v>
      </c>
      <c r="D18" s="228"/>
      <c r="E18" s="246"/>
      <c r="F18" s="246"/>
      <c r="G18" s="246"/>
      <c r="H18" s="246"/>
      <c r="I18" s="246"/>
    </row>
    <row r="19" spans="2:9">
      <c r="B19" s="247" t="s">
        <v>289</v>
      </c>
      <c r="C19" s="247"/>
      <c r="D19" s="228"/>
      <c r="E19" s="27" t="s">
        <v>28</v>
      </c>
      <c r="F19" s="27" t="s">
        <v>29</v>
      </c>
      <c r="G19" s="27" t="s">
        <v>30</v>
      </c>
      <c r="H19" s="248" t="s">
        <v>31</v>
      </c>
      <c r="I19" s="248"/>
    </row>
    <row r="20" spans="2:9">
      <c r="B20" s="247"/>
      <c r="C20" s="247"/>
      <c r="D20" s="228"/>
      <c r="E20" s="73" t="s">
        <v>45</v>
      </c>
      <c r="F20" s="73" t="s">
        <v>45</v>
      </c>
      <c r="G20" s="73" t="s">
        <v>45</v>
      </c>
      <c r="H20" s="249" t="s">
        <v>45</v>
      </c>
      <c r="I20" s="249"/>
    </row>
    <row r="21" spans="2:9" ht="3.75" customHeight="1">
      <c r="B21" s="250"/>
      <c r="C21" s="250"/>
      <c r="D21" s="228"/>
      <c r="E21" s="251"/>
      <c r="F21" s="251"/>
      <c r="G21" s="251"/>
      <c r="H21" s="251"/>
      <c r="I21" s="251"/>
    </row>
    <row r="22" spans="2:9" ht="60">
      <c r="B22" s="28" t="s">
        <v>32</v>
      </c>
      <c r="C22" s="28" t="s">
        <v>218</v>
      </c>
      <c r="D22" s="74"/>
      <c r="E22" s="21" t="s">
        <v>34</v>
      </c>
      <c r="F22" s="28" t="s">
        <v>35</v>
      </c>
      <c r="G22" s="28" t="s">
        <v>36</v>
      </c>
      <c r="H22" s="75" t="s">
        <v>77</v>
      </c>
      <c r="I22" s="30" t="s">
        <v>219</v>
      </c>
    </row>
    <row r="23" spans="2:9" ht="30">
      <c r="B23" s="31" t="s">
        <v>220</v>
      </c>
      <c r="C23" s="72">
        <v>712386.86</v>
      </c>
      <c r="D23" s="76"/>
      <c r="E23" s="32">
        <v>45177</v>
      </c>
      <c r="F23" s="32">
        <v>45195</v>
      </c>
      <c r="G23" s="33">
        <v>45210</v>
      </c>
      <c r="H23" s="33">
        <v>45217</v>
      </c>
      <c r="I23" s="77">
        <f>H23-E23</f>
        <v>40</v>
      </c>
    </row>
    <row r="24" spans="2:9" ht="30">
      <c r="B24" s="31" t="s">
        <v>221</v>
      </c>
      <c r="C24" s="72">
        <v>803708.69</v>
      </c>
      <c r="D24" s="76"/>
      <c r="E24" s="32">
        <v>45224</v>
      </c>
      <c r="F24" s="32">
        <v>45238</v>
      </c>
      <c r="G24" s="32">
        <v>45267</v>
      </c>
      <c r="H24" s="32">
        <v>45251</v>
      </c>
      <c r="I24" s="77">
        <f t="shared" ref="I24:I27" si="1">H24-E24</f>
        <v>27</v>
      </c>
    </row>
    <row r="25" spans="2:9" ht="30">
      <c r="B25" s="31" t="s">
        <v>222</v>
      </c>
      <c r="C25" s="72">
        <v>1888087.49</v>
      </c>
      <c r="D25" s="76"/>
      <c r="E25" s="32">
        <v>45246</v>
      </c>
      <c r="F25" s="32">
        <v>45266</v>
      </c>
      <c r="G25" s="33">
        <v>45272</v>
      </c>
      <c r="H25" s="33">
        <v>45279</v>
      </c>
      <c r="I25" s="77">
        <f t="shared" si="1"/>
        <v>33</v>
      </c>
    </row>
    <row r="26" spans="2:9" ht="30">
      <c r="B26" s="31" t="s">
        <v>223</v>
      </c>
      <c r="C26" s="72">
        <v>1425797.49</v>
      </c>
      <c r="D26" s="76"/>
      <c r="E26" s="32">
        <v>45235</v>
      </c>
      <c r="F26" s="32">
        <v>45274</v>
      </c>
      <c r="G26" s="33">
        <v>45274</v>
      </c>
      <c r="H26" s="33">
        <v>45282</v>
      </c>
      <c r="I26" s="77">
        <f t="shared" si="1"/>
        <v>47</v>
      </c>
    </row>
    <row r="27" spans="2:9" ht="30">
      <c r="B27" s="31" t="s">
        <v>224</v>
      </c>
      <c r="C27" s="72">
        <v>253527.61</v>
      </c>
      <c r="D27" s="76"/>
      <c r="E27" s="32">
        <v>45349</v>
      </c>
      <c r="F27" s="32">
        <v>45369</v>
      </c>
      <c r="G27" s="33">
        <v>45383</v>
      </c>
      <c r="H27" s="33">
        <v>45394</v>
      </c>
      <c r="I27" s="77">
        <f t="shared" si="1"/>
        <v>45</v>
      </c>
    </row>
    <row r="28" spans="2:9" ht="30" customHeight="1" outlineLevel="1">
      <c r="B28" s="31" t="s">
        <v>293</v>
      </c>
      <c r="C28" s="72">
        <v>1601450.1</v>
      </c>
      <c r="D28" s="76"/>
      <c r="E28" s="32">
        <v>45482</v>
      </c>
      <c r="F28" s="32">
        <v>45505</v>
      </c>
      <c r="G28" s="33"/>
      <c r="H28" s="33"/>
      <c r="I28" s="77"/>
    </row>
    <row r="29" spans="2:9" ht="60">
      <c r="B29" s="36" t="s">
        <v>40</v>
      </c>
      <c r="C29" s="37" t="s">
        <v>41</v>
      </c>
      <c r="D29" s="78"/>
      <c r="E29" s="38" t="s">
        <v>42</v>
      </c>
      <c r="F29" s="39" t="s">
        <v>34</v>
      </c>
      <c r="G29" s="224" t="s">
        <v>43</v>
      </c>
      <c r="H29" s="224"/>
      <c r="I29" s="224"/>
    </row>
    <row r="30" spans="2:9" ht="45">
      <c r="B30" s="40" t="s">
        <v>225</v>
      </c>
      <c r="C30" s="79" t="s">
        <v>226</v>
      </c>
      <c r="D30" s="80"/>
      <c r="E30" s="72">
        <v>6709073.71</v>
      </c>
      <c r="F30" s="42">
        <v>45211</v>
      </c>
      <c r="G30" s="225" t="s">
        <v>227</v>
      </c>
      <c r="H30" s="225"/>
      <c r="I30" s="225"/>
    </row>
    <row r="31" spans="2:9">
      <c r="C31" s="81"/>
      <c r="D31" s="43"/>
      <c r="E31" s="43"/>
      <c r="F31" s="43"/>
      <c r="G31" s="43"/>
      <c r="H31" s="43"/>
      <c r="I31" s="43"/>
    </row>
  </sheetData>
  <mergeCells count="15">
    <mergeCell ref="G29:I29"/>
    <mergeCell ref="G30:I30"/>
    <mergeCell ref="B2:I2"/>
    <mergeCell ref="D3:D21"/>
    <mergeCell ref="E3:I3"/>
    <mergeCell ref="E4:I11"/>
    <mergeCell ref="E12:I12"/>
    <mergeCell ref="E13:I15"/>
    <mergeCell ref="E16:I16"/>
    <mergeCell ref="E17:I18"/>
    <mergeCell ref="B19:C20"/>
    <mergeCell ref="H19:I19"/>
    <mergeCell ref="H20:I20"/>
    <mergeCell ref="B21:C21"/>
    <mergeCell ref="E21:I21"/>
  </mergeCells>
  <conditionalFormatting sqref="K2:K5 K7">
    <cfRule type="cellIs" dxfId="7" priority="1" operator="lessThan">
      <formula>0</formula>
    </cfRule>
  </conditionalFormatting>
  <pageMargins left="0.25" right="0.25" top="0.75" bottom="0.75" header="0.3" footer="0.3"/>
  <pageSetup paperSize="9" scale="29" orientation="portrait" verticalDpi="0" r:id="rId1"/>
  <colBreaks count="1" manualBreakCount="1">
    <brk id="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A245D-A51D-4C16-B5D0-26BE6000BB53}">
  <sheetPr>
    <pageSetUpPr fitToPage="1"/>
  </sheetPr>
  <dimension ref="A1:S7"/>
  <sheetViews>
    <sheetView zoomScale="70" zoomScaleNormal="70" workbookViewId="0">
      <selection activeCell="B1" sqref="B1:S7"/>
    </sheetView>
  </sheetViews>
  <sheetFormatPr defaultRowHeight="15"/>
  <cols>
    <col min="1" max="1" width="2.85546875" style="129" customWidth="1"/>
    <col min="2" max="2" width="15.140625" style="131" customWidth="1"/>
    <col min="3" max="3" width="28.140625" style="138" customWidth="1"/>
    <col min="4" max="4" width="21.140625" style="131" customWidth="1"/>
    <col min="5" max="5" width="12.28515625" style="133" customWidth="1"/>
    <col min="6" max="6" width="13" style="129" customWidth="1"/>
    <col min="7" max="7" width="10.42578125" style="133" customWidth="1"/>
    <col min="8" max="9" width="17.85546875" style="133" customWidth="1"/>
    <col min="10" max="13" width="13.7109375" style="134" customWidth="1"/>
    <col min="14" max="14" width="12.42578125" style="135" customWidth="1"/>
    <col min="15" max="15" width="27.42578125" style="136" customWidth="1"/>
    <col min="16" max="16" width="39.85546875" style="136" customWidth="1"/>
    <col min="17" max="18" width="13.7109375" style="137" customWidth="1"/>
    <col min="19" max="19" width="19.5703125" style="129" customWidth="1"/>
  </cols>
  <sheetData>
    <row r="1" spans="1:19">
      <c r="B1" s="130">
        <f ca="1">TODAY()</f>
        <v>45625</v>
      </c>
      <c r="C1" s="132"/>
    </row>
    <row r="2" spans="1:19" s="144" customFormat="1" ht="45">
      <c r="A2" s="136"/>
      <c r="B2" s="139" t="s">
        <v>300</v>
      </c>
      <c r="C2" s="68" t="s">
        <v>301</v>
      </c>
      <c r="D2" s="68" t="s">
        <v>302</v>
      </c>
      <c r="E2" s="140" t="s">
        <v>303</v>
      </c>
      <c r="F2" s="68" t="s">
        <v>304</v>
      </c>
      <c r="G2" s="140" t="s">
        <v>305</v>
      </c>
      <c r="H2" s="140" t="s">
        <v>306</v>
      </c>
      <c r="I2" s="140" t="s">
        <v>331</v>
      </c>
      <c r="J2" s="141" t="s">
        <v>307</v>
      </c>
      <c r="K2" s="141" t="s">
        <v>308</v>
      </c>
      <c r="L2" s="141" t="s">
        <v>335</v>
      </c>
      <c r="M2" s="141" t="s">
        <v>334</v>
      </c>
      <c r="N2" s="142" t="s">
        <v>309</v>
      </c>
      <c r="O2" s="68" t="s">
        <v>310</v>
      </c>
      <c r="P2" s="68" t="s">
        <v>330</v>
      </c>
      <c r="Q2" s="143" t="s">
        <v>311</v>
      </c>
      <c r="R2" s="167" t="s">
        <v>332</v>
      </c>
      <c r="S2" s="68" t="s">
        <v>333</v>
      </c>
    </row>
    <row r="3" spans="1:19" s="157" customFormat="1" ht="90">
      <c r="A3" s="146"/>
      <c r="B3" s="147" t="s">
        <v>314</v>
      </c>
      <c r="C3" s="147" t="s">
        <v>315</v>
      </c>
      <c r="D3" s="147" t="s">
        <v>316</v>
      </c>
      <c r="E3" s="148">
        <v>83</v>
      </c>
      <c r="F3" s="149" t="s">
        <v>317</v>
      </c>
      <c r="G3" s="148" t="s">
        <v>312</v>
      </c>
      <c r="H3" s="150">
        <v>56495268.409999996</v>
      </c>
      <c r="I3" s="150">
        <v>0</v>
      </c>
      <c r="J3" s="151">
        <v>44067</v>
      </c>
      <c r="K3" s="151">
        <v>44982</v>
      </c>
      <c r="L3" s="170">
        <v>915</v>
      </c>
      <c r="M3" s="168">
        <f ca="1">'RSP.W12.01-02'!C14</f>
        <v>1.7027322404371585</v>
      </c>
      <c r="N3" s="152" t="s">
        <v>313</v>
      </c>
      <c r="O3" s="153" t="s">
        <v>337</v>
      </c>
      <c r="P3" s="153" t="s">
        <v>344</v>
      </c>
      <c r="Q3" s="154">
        <f>'RSP.W12.01-02'!C18</f>
        <v>0.61630000000000018</v>
      </c>
      <c r="R3" s="154">
        <v>0</v>
      </c>
      <c r="S3" s="156">
        <f>'RSP.W12.01-02'!C16</f>
        <v>44630959.890000001</v>
      </c>
    </row>
    <row r="4" spans="1:19" s="157" customFormat="1" ht="90">
      <c r="A4" s="146"/>
      <c r="B4" s="155" t="s">
        <v>318</v>
      </c>
      <c r="C4" s="147" t="s">
        <v>319</v>
      </c>
      <c r="D4" s="155" t="s">
        <v>320</v>
      </c>
      <c r="E4" s="158">
        <v>8.58</v>
      </c>
      <c r="F4" s="153" t="s">
        <v>317</v>
      </c>
      <c r="G4" s="158" t="s">
        <v>312</v>
      </c>
      <c r="H4" s="150">
        <v>21291226.309999999</v>
      </c>
      <c r="I4" s="150">
        <v>0</v>
      </c>
      <c r="J4" s="151">
        <v>45153</v>
      </c>
      <c r="K4" s="151">
        <f>J4+915</f>
        <v>46068</v>
      </c>
      <c r="L4" s="170">
        <f>'RSP.W14.01'!C11</f>
        <v>915</v>
      </c>
      <c r="M4" s="168">
        <f ca="1">'RSP.W14.01'!C14</f>
        <v>0.51584699453551908</v>
      </c>
      <c r="N4" s="152" t="s">
        <v>313</v>
      </c>
      <c r="O4" s="153" t="s">
        <v>347</v>
      </c>
      <c r="P4" s="153" t="s">
        <v>345</v>
      </c>
      <c r="Q4" s="154">
        <f>'RSP.W14.01'!C18</f>
        <v>0.54049999999999998</v>
      </c>
      <c r="R4" s="201">
        <v>1.01E-2</v>
      </c>
      <c r="S4" s="156">
        <f>'RSP.W14.01'!C16</f>
        <v>9823980.2999999989</v>
      </c>
    </row>
    <row r="5" spans="1:19" s="157" customFormat="1" ht="90">
      <c r="A5" s="146"/>
      <c r="B5" s="155" t="s">
        <v>321</v>
      </c>
      <c r="C5" s="147" t="s">
        <v>322</v>
      </c>
      <c r="D5" s="155" t="s">
        <v>323</v>
      </c>
      <c r="E5" s="158">
        <v>31</v>
      </c>
      <c r="F5" s="153" t="s">
        <v>317</v>
      </c>
      <c r="G5" s="158" t="s">
        <v>312</v>
      </c>
      <c r="H5" s="150">
        <v>34639831.460000001</v>
      </c>
      <c r="I5" s="150">
        <v>0</v>
      </c>
      <c r="J5" s="151">
        <v>45261</v>
      </c>
      <c r="K5" s="151">
        <f>J5+915</f>
        <v>46176</v>
      </c>
      <c r="L5" s="170">
        <f>'RSP.W14.02'!C10</f>
        <v>915</v>
      </c>
      <c r="M5" s="168">
        <f ca="1">'RSP.W14.02'!C13</f>
        <v>0.3978142076502732</v>
      </c>
      <c r="N5" s="152" t="s">
        <v>313</v>
      </c>
      <c r="O5" s="153" t="s">
        <v>338</v>
      </c>
      <c r="P5" s="153" t="s">
        <v>343</v>
      </c>
      <c r="Q5" s="154">
        <f>'RSP.W14.02'!C17</f>
        <v>0.1865</v>
      </c>
      <c r="R5" s="201">
        <v>2.5000000000000001E-3</v>
      </c>
      <c r="S5" s="156">
        <f>'RSP.W14.02'!C15</f>
        <v>10690794.449999999</v>
      </c>
    </row>
    <row r="6" spans="1:19" ht="75">
      <c r="B6" s="155" t="s">
        <v>324</v>
      </c>
      <c r="C6" s="159" t="s">
        <v>325</v>
      </c>
      <c r="D6" s="160" t="s">
        <v>326</v>
      </c>
      <c r="E6" s="161">
        <v>9.4700000000000006</v>
      </c>
      <c r="F6" s="153" t="s">
        <v>317</v>
      </c>
      <c r="G6" s="161" t="s">
        <v>312</v>
      </c>
      <c r="H6" s="162">
        <v>9248314.9399999995</v>
      </c>
      <c r="I6" s="162">
        <v>0</v>
      </c>
      <c r="J6" s="163">
        <v>45201</v>
      </c>
      <c r="K6" s="163">
        <f>J6+730</f>
        <v>45931</v>
      </c>
      <c r="L6" s="171">
        <f>'RSP.W14.03'!C10</f>
        <v>730</v>
      </c>
      <c r="M6" s="169">
        <f ca="1">'RSP.W14.03'!C13</f>
        <v>0.58082191780821912</v>
      </c>
      <c r="N6" s="164" t="s">
        <v>313</v>
      </c>
      <c r="O6" s="165" t="s">
        <v>340</v>
      </c>
      <c r="P6" s="165" t="s">
        <v>341</v>
      </c>
      <c r="Q6" s="145">
        <f>'RSP.W14.03'!C17</f>
        <v>0.23250000000000001</v>
      </c>
      <c r="R6" s="201">
        <v>1.6999999999999999E-3</v>
      </c>
      <c r="S6" s="166">
        <f>'RSP.W14.03'!C15</f>
        <v>1459866.6099999999</v>
      </c>
    </row>
    <row r="7" spans="1:19" ht="90">
      <c r="B7" s="155" t="s">
        <v>327</v>
      </c>
      <c r="C7" s="159" t="s">
        <v>328</v>
      </c>
      <c r="D7" s="160" t="s">
        <v>329</v>
      </c>
      <c r="E7" s="161">
        <v>37.200000000000003</v>
      </c>
      <c r="F7" s="153" t="s">
        <v>317</v>
      </c>
      <c r="G7" s="161" t="s">
        <v>312</v>
      </c>
      <c r="H7" s="162">
        <v>38746632.259999998</v>
      </c>
      <c r="I7" s="162">
        <v>0</v>
      </c>
      <c r="J7" s="163">
        <v>45397</v>
      </c>
      <c r="K7" s="163">
        <f>915+J7</f>
        <v>46312</v>
      </c>
      <c r="L7" s="171">
        <f>'RSP.W15.01'!C10</f>
        <v>915</v>
      </c>
      <c r="M7" s="169">
        <f ca="1">'RSP.W15.01'!C13</f>
        <v>0.24918032786885247</v>
      </c>
      <c r="N7" s="164" t="s">
        <v>313</v>
      </c>
      <c r="O7" s="153" t="s">
        <v>339</v>
      </c>
      <c r="P7" s="165" t="s">
        <v>342</v>
      </c>
      <c r="Q7" s="145">
        <f>'RSP.W15.01'!C17</f>
        <v>0.28179999999999999</v>
      </c>
      <c r="R7" s="145">
        <v>4.4000000000000003E-3</v>
      </c>
      <c r="S7" s="166">
        <f>'RSP.W15.01'!C15</f>
        <v>10466820.18</v>
      </c>
    </row>
  </sheetData>
  <pageMargins left="0.25" right="0.25" top="0.75" bottom="0.75" header="0.3" footer="0.3"/>
  <pageSetup paperSize="9" scale="44"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5ADBF-A650-4FD7-B1A0-4D0EB369CFDC}">
  <sheetPr>
    <pageSetUpPr fitToPage="1"/>
  </sheetPr>
  <dimension ref="B2:Y60"/>
  <sheetViews>
    <sheetView zoomScale="70" zoomScaleNormal="70" workbookViewId="0">
      <selection activeCell="B7" sqref="B7"/>
    </sheetView>
  </sheetViews>
  <sheetFormatPr defaultRowHeight="15"/>
  <cols>
    <col min="1" max="1" width="4.140625" customWidth="1"/>
    <col min="2" max="2" width="44.85546875" customWidth="1"/>
    <col min="3" max="3" width="28.85546875" customWidth="1"/>
    <col min="4" max="4" width="9.28515625" customWidth="1"/>
    <col min="5" max="5" width="17.42578125" customWidth="1"/>
    <col min="6" max="7" width="18" customWidth="1"/>
    <col min="8" max="8" width="13.42578125" customWidth="1"/>
    <col min="9" max="9" width="14.42578125" customWidth="1"/>
    <col min="10" max="10" width="4.140625" customWidth="1"/>
    <col min="11" max="11" width="28.42578125" bestFit="1" customWidth="1"/>
    <col min="12" max="15" width="7.5703125" bestFit="1" customWidth="1"/>
    <col min="16" max="16" width="7.85546875" bestFit="1" customWidth="1"/>
    <col min="17" max="17" width="7.5703125" bestFit="1" customWidth="1"/>
    <col min="18" max="18" width="8.28515625" customWidth="1"/>
    <col min="19" max="19" width="7.42578125" bestFit="1" customWidth="1"/>
    <col min="20" max="20" width="7.5703125" bestFit="1" customWidth="1"/>
    <col min="21" max="21" width="7.42578125" bestFit="1" customWidth="1"/>
    <col min="22" max="22" width="7.7109375" customWidth="1"/>
    <col min="23" max="23" width="10.42578125" customWidth="1"/>
    <col min="24" max="24" width="7" bestFit="1" customWidth="1"/>
  </cols>
  <sheetData>
    <row r="2" spans="2:25">
      <c r="B2" s="1">
        <f ca="1">TODAY()</f>
        <v>45625</v>
      </c>
    </row>
    <row r="3" spans="2:25" ht="41.25" customHeight="1">
      <c r="B3" s="226" t="s">
        <v>46</v>
      </c>
      <c r="C3" s="227"/>
      <c r="D3" s="227"/>
      <c r="E3" s="227"/>
      <c r="F3" s="227"/>
      <c r="G3" s="227"/>
      <c r="H3" s="227"/>
      <c r="I3" s="227"/>
      <c r="K3" s="2" t="s">
        <v>47</v>
      </c>
      <c r="M3" s="3"/>
      <c r="N3" s="3"/>
      <c r="O3" s="3"/>
      <c r="P3" s="3"/>
      <c r="Q3" s="3"/>
      <c r="R3" s="3"/>
      <c r="S3" s="3"/>
      <c r="T3" s="3"/>
      <c r="U3" s="3"/>
      <c r="V3" s="3"/>
      <c r="W3" s="3"/>
    </row>
    <row r="4" spans="2:25" ht="30.75" customHeight="1">
      <c r="B4" s="8" t="s">
        <v>48</v>
      </c>
      <c r="C4" s="44" t="s">
        <v>49</v>
      </c>
      <c r="D4" s="228"/>
      <c r="E4" s="229" t="s">
        <v>50</v>
      </c>
      <c r="F4" s="229"/>
      <c r="G4" s="229"/>
      <c r="H4" s="229"/>
      <c r="I4" s="229"/>
      <c r="K4" s="2"/>
      <c r="L4" s="7">
        <v>45322</v>
      </c>
      <c r="M4" s="7">
        <v>45350</v>
      </c>
      <c r="N4" s="7">
        <v>45382</v>
      </c>
      <c r="O4" s="7">
        <v>45412</v>
      </c>
      <c r="P4" s="7">
        <v>45442</v>
      </c>
      <c r="Q4" s="7">
        <v>45473</v>
      </c>
      <c r="R4" s="7">
        <v>45504</v>
      </c>
      <c r="S4" s="7">
        <v>45535</v>
      </c>
      <c r="T4" s="7">
        <v>45565</v>
      </c>
      <c r="U4" s="7">
        <v>45596</v>
      </c>
      <c r="V4" s="7">
        <v>45626</v>
      </c>
      <c r="W4" s="7">
        <v>45657</v>
      </c>
    </row>
    <row r="5" spans="2:25" ht="76.5" customHeight="1">
      <c r="B5" s="8" t="s">
        <v>51</v>
      </c>
      <c r="C5" s="9" t="s">
        <v>52</v>
      </c>
      <c r="D5" s="228"/>
      <c r="E5" s="230"/>
      <c r="F5" s="230"/>
      <c r="G5" s="230"/>
      <c r="H5" s="230"/>
      <c r="I5" s="230"/>
      <c r="K5" s="10" t="s">
        <v>6</v>
      </c>
      <c r="L5" s="45">
        <v>0.497</v>
      </c>
      <c r="M5" s="45">
        <v>0.505</v>
      </c>
      <c r="N5" s="45">
        <v>0.53500000000000003</v>
      </c>
      <c r="O5" s="45">
        <v>0.59599999999999997</v>
      </c>
      <c r="P5" s="45">
        <v>0.66400000000000003</v>
      </c>
      <c r="Q5" s="46">
        <v>0.73799999999999999</v>
      </c>
      <c r="R5" s="46">
        <v>0.81299999999999994</v>
      </c>
      <c r="S5" s="46">
        <v>0.88</v>
      </c>
      <c r="T5" s="46">
        <v>0.92900000000000005</v>
      </c>
      <c r="U5" s="46">
        <v>0.95499999999999996</v>
      </c>
      <c r="V5" s="46">
        <v>0.97699999999999998</v>
      </c>
      <c r="W5" s="46">
        <v>1</v>
      </c>
    </row>
    <row r="6" spans="2:25" ht="31.5" customHeight="1">
      <c r="B6" s="8" t="s">
        <v>53</v>
      </c>
      <c r="C6" s="9" t="s">
        <v>54</v>
      </c>
      <c r="D6" s="228"/>
      <c r="E6" s="230"/>
      <c r="F6" s="230"/>
      <c r="G6" s="230"/>
      <c r="H6" s="230"/>
      <c r="I6" s="230"/>
      <c r="K6" s="14" t="s">
        <v>8</v>
      </c>
      <c r="L6" s="82">
        <v>0.45900000000000002</v>
      </c>
      <c r="M6" s="82">
        <f>L6+M7</f>
        <v>0.46200000000000002</v>
      </c>
      <c r="N6" s="82">
        <f t="shared" ref="N6:V6" si="0">M6+N7</f>
        <v>0.46500000000000002</v>
      </c>
      <c r="O6" s="82">
        <f t="shared" si="0"/>
        <v>0.47700000000000004</v>
      </c>
      <c r="P6" s="82">
        <f t="shared" si="0"/>
        <v>0.49780000000000002</v>
      </c>
      <c r="Q6" s="82">
        <f t="shared" si="0"/>
        <v>0.52480000000000004</v>
      </c>
      <c r="R6" s="82">
        <f t="shared" si="0"/>
        <v>0.56480000000000008</v>
      </c>
      <c r="S6" s="82">
        <f t="shared" si="0"/>
        <v>0.58760000000000012</v>
      </c>
      <c r="T6" s="82">
        <f t="shared" si="0"/>
        <v>0.60730000000000017</v>
      </c>
      <c r="U6" s="82">
        <f t="shared" si="0"/>
        <v>0.61420000000000019</v>
      </c>
      <c r="V6" s="82">
        <f t="shared" si="0"/>
        <v>0.61630000000000018</v>
      </c>
      <c r="W6" s="83"/>
    </row>
    <row r="7" spans="2:25" ht="42" customHeight="1">
      <c r="B7" s="8" t="s">
        <v>55</v>
      </c>
      <c r="C7" s="9" t="s">
        <v>56</v>
      </c>
      <c r="D7" s="228"/>
      <c r="E7" s="230"/>
      <c r="F7" s="230"/>
      <c r="G7" s="230"/>
      <c r="H7" s="230"/>
      <c r="I7" s="230"/>
      <c r="K7" s="16" t="s">
        <v>11</v>
      </c>
      <c r="L7" s="172">
        <v>1E-3</v>
      </c>
      <c r="M7" s="172">
        <v>3.0000000000000001E-3</v>
      </c>
      <c r="N7" s="172">
        <v>3.0000000000000001E-3</v>
      </c>
      <c r="O7" s="172">
        <v>1.2E-2</v>
      </c>
      <c r="P7" s="172">
        <v>2.0799999999999999E-2</v>
      </c>
      <c r="Q7" s="172">
        <v>2.7E-2</v>
      </c>
      <c r="R7" s="70">
        <v>0.04</v>
      </c>
      <c r="S7" s="70">
        <v>2.2800000000000001E-2</v>
      </c>
      <c r="T7" s="190">
        <v>1.9699999999999999E-2</v>
      </c>
      <c r="U7" s="70">
        <v>6.8999999999999999E-3</v>
      </c>
      <c r="V7" s="70">
        <v>2.0999999999999999E-3</v>
      </c>
      <c r="W7" s="70"/>
      <c r="Y7" s="127"/>
    </row>
    <row r="8" spans="2:25" ht="81.75" customHeight="1">
      <c r="B8" s="8" t="s">
        <v>57</v>
      </c>
      <c r="C8" s="9" t="s">
        <v>58</v>
      </c>
      <c r="D8" s="228"/>
      <c r="E8" s="230"/>
      <c r="F8" s="230"/>
      <c r="G8" s="230"/>
      <c r="H8" s="230"/>
      <c r="I8" s="230"/>
      <c r="K8" s="18" t="s">
        <v>14</v>
      </c>
      <c r="L8" s="19">
        <f>(L4-C10)/(C13-C10)</f>
        <v>1.3715846994535519</v>
      </c>
      <c r="M8" s="19">
        <f>(M4-C10)/(C13-C10)</f>
        <v>1.4021857923497267</v>
      </c>
      <c r="N8" s="19">
        <f>(N4-C10)/(C13-C10)</f>
        <v>1.4371584699453552</v>
      </c>
      <c r="O8" s="19">
        <f>(O4-C10)/(C13-C10)</f>
        <v>1.4699453551912569</v>
      </c>
      <c r="P8" s="19">
        <f>(P4-C10)/(C13-C10)</f>
        <v>1.5027322404371584</v>
      </c>
      <c r="Q8" s="19">
        <f>(Q4-C10)/(C13-C10)</f>
        <v>1.5366120218579236</v>
      </c>
      <c r="R8" s="19">
        <f>(R4-C10)/(C13-C10)</f>
        <v>1.5704918032786885</v>
      </c>
      <c r="S8" s="19">
        <f>(S4-C10)/(C13-C10)</f>
        <v>1.6043715846994535</v>
      </c>
      <c r="T8" s="19">
        <f>(T4-C10)/(C13-C10)</f>
        <v>1.6371584699453552</v>
      </c>
      <c r="U8" s="19">
        <f>(U4-C10)/(C13-C10)</f>
        <v>1.6710382513661202</v>
      </c>
      <c r="V8" s="19">
        <f>(V4-C10)/(C13-C10)</f>
        <v>1.7038251366120218</v>
      </c>
      <c r="W8" s="19">
        <f>(W4-C10)/(C13-C10)</f>
        <v>1.7377049180327868</v>
      </c>
    </row>
    <row r="9" spans="2:25" ht="53.25" customHeight="1">
      <c r="B9" s="8" t="s">
        <v>59</v>
      </c>
      <c r="C9" s="44">
        <v>43882</v>
      </c>
      <c r="D9" s="228"/>
      <c r="E9" s="230"/>
      <c r="F9" s="230"/>
      <c r="G9" s="230"/>
      <c r="H9" s="230"/>
      <c r="I9" s="230"/>
    </row>
    <row r="10" spans="2:25" ht="46.5" customHeight="1">
      <c r="B10" s="8" t="s">
        <v>60</v>
      </c>
      <c r="C10" s="44">
        <v>44067</v>
      </c>
      <c r="D10" s="228"/>
      <c r="E10" s="230"/>
      <c r="F10" s="230"/>
      <c r="G10" s="230"/>
      <c r="H10" s="230"/>
      <c r="I10" s="230"/>
    </row>
    <row r="11" spans="2:25" ht="50.25" customHeight="1">
      <c r="B11" s="8" t="s">
        <v>61</v>
      </c>
      <c r="C11" s="6">
        <v>915</v>
      </c>
      <c r="D11" s="228"/>
      <c r="E11" s="230"/>
      <c r="F11" s="230"/>
      <c r="G11" s="230"/>
      <c r="H11" s="230"/>
      <c r="I11" s="230"/>
    </row>
    <row r="12" spans="2:25" ht="40.5" customHeight="1">
      <c r="B12" s="21" t="s">
        <v>62</v>
      </c>
      <c r="C12" s="6">
        <v>0</v>
      </c>
      <c r="D12" s="228"/>
      <c r="E12" s="230"/>
      <c r="F12" s="230"/>
      <c r="G12" s="230"/>
      <c r="H12" s="230"/>
      <c r="I12" s="230"/>
    </row>
    <row r="13" spans="2:25" ht="28.5" customHeight="1">
      <c r="B13" s="8" t="s">
        <v>63</v>
      </c>
      <c r="C13" s="44">
        <f>C10+C11+C12</f>
        <v>44982</v>
      </c>
      <c r="D13" s="228"/>
      <c r="E13" s="230"/>
      <c r="F13" s="230"/>
      <c r="G13" s="230"/>
      <c r="H13" s="230"/>
      <c r="I13" s="230"/>
    </row>
    <row r="14" spans="2:25" ht="28.5" customHeight="1">
      <c r="B14" s="23" t="s">
        <v>64</v>
      </c>
      <c r="C14" s="47">
        <f ca="1">(B2-C10)/(C13-C10)</f>
        <v>1.7027322404371585</v>
      </c>
      <c r="D14" s="228"/>
      <c r="E14" s="259" t="s">
        <v>195</v>
      </c>
      <c r="F14" s="260"/>
      <c r="G14" s="260"/>
      <c r="H14" s="260"/>
      <c r="I14" s="260"/>
    </row>
    <row r="15" spans="2:25" ht="96.75" customHeight="1">
      <c r="B15" s="21" t="s">
        <v>65</v>
      </c>
      <c r="C15" s="48">
        <v>56495268.420000002</v>
      </c>
      <c r="D15" s="228"/>
      <c r="E15" s="261" t="s">
        <v>45</v>
      </c>
      <c r="F15" s="262"/>
      <c r="G15" s="262"/>
      <c r="H15" s="262"/>
      <c r="I15" s="262"/>
    </row>
    <row r="16" spans="2:25" ht="96.75" customHeight="1">
      <c r="B16" s="21" t="s">
        <v>66</v>
      </c>
      <c r="C16" s="48">
        <f>SUM(C23:C56)</f>
        <v>44630959.890000001</v>
      </c>
      <c r="D16" s="228"/>
      <c r="E16" s="262"/>
      <c r="F16" s="262"/>
      <c r="G16" s="262"/>
      <c r="H16" s="262"/>
      <c r="I16" s="262"/>
    </row>
    <row r="17" spans="2:9" ht="32.25" customHeight="1">
      <c r="B17" s="21" t="s">
        <v>67</v>
      </c>
      <c r="C17" s="49">
        <f>C16/C15</f>
        <v>0.78999465155563553</v>
      </c>
      <c r="D17" s="228"/>
      <c r="E17" s="243" t="s">
        <v>68</v>
      </c>
      <c r="F17" s="244"/>
      <c r="G17" s="244"/>
      <c r="H17" s="244"/>
      <c r="I17" s="244"/>
    </row>
    <row r="18" spans="2:9" ht="32.25" customHeight="1">
      <c r="B18" s="21" t="s">
        <v>69</v>
      </c>
      <c r="C18" s="195">
        <f>V6</f>
        <v>0.61630000000000018</v>
      </c>
      <c r="D18" s="228"/>
      <c r="E18" s="263" t="s">
        <v>376</v>
      </c>
      <c r="F18" s="264"/>
      <c r="G18" s="264"/>
      <c r="H18" s="264"/>
      <c r="I18" s="264"/>
    </row>
    <row r="19" spans="2:9" ht="135.75" customHeight="1">
      <c r="B19" s="23" t="s">
        <v>70</v>
      </c>
      <c r="C19" s="44">
        <v>45484</v>
      </c>
      <c r="D19" s="228"/>
      <c r="E19" s="264"/>
      <c r="F19" s="264"/>
      <c r="G19" s="264"/>
      <c r="H19" s="264"/>
      <c r="I19" s="264"/>
    </row>
    <row r="20" spans="2:9" ht="15" customHeight="1">
      <c r="B20" s="247" t="s">
        <v>289</v>
      </c>
      <c r="C20" s="247"/>
      <c r="D20" s="253" t="s">
        <v>71</v>
      </c>
      <c r="E20" s="253"/>
      <c r="F20" s="203" t="s">
        <v>72</v>
      </c>
      <c r="G20" s="203" t="s">
        <v>73</v>
      </c>
      <c r="H20" s="203" t="s">
        <v>74</v>
      </c>
      <c r="I20" s="203" t="s">
        <v>360</v>
      </c>
    </row>
    <row r="21" spans="2:9">
      <c r="B21" s="247"/>
      <c r="C21" s="247"/>
      <c r="D21" s="257">
        <v>1.5E-3</v>
      </c>
      <c r="E21" s="258"/>
      <c r="F21" s="204">
        <v>5.9999999999999995E-4</v>
      </c>
      <c r="G21" s="205">
        <v>0</v>
      </c>
      <c r="H21" s="206">
        <v>0</v>
      </c>
      <c r="I21" s="328" t="s">
        <v>45</v>
      </c>
    </row>
    <row r="22" spans="2:9" ht="45">
      <c r="B22" s="252" t="s">
        <v>75</v>
      </c>
      <c r="C22" s="50" t="s">
        <v>76</v>
      </c>
      <c r="D22" s="254" t="s">
        <v>34</v>
      </c>
      <c r="E22" s="254"/>
      <c r="F22" s="51" t="s">
        <v>35</v>
      </c>
      <c r="G22" s="51" t="s">
        <v>36</v>
      </c>
      <c r="H22" s="52" t="s">
        <v>77</v>
      </c>
      <c r="I22" s="51" t="s">
        <v>78</v>
      </c>
    </row>
    <row r="23" spans="2:9" ht="41.25" hidden="1" customHeight="1">
      <c r="B23" s="252"/>
      <c r="C23" s="53">
        <v>5649526.8399999999</v>
      </c>
      <c r="D23" s="255">
        <v>43913</v>
      </c>
      <c r="E23" s="256"/>
      <c r="F23" s="54">
        <v>43913</v>
      </c>
      <c r="G23" s="55" t="s">
        <v>79</v>
      </c>
      <c r="H23" s="56" t="s">
        <v>80</v>
      </c>
      <c r="I23" s="57">
        <v>29</v>
      </c>
    </row>
    <row r="24" spans="2:9" ht="30" hidden="1">
      <c r="B24" s="58" t="s">
        <v>81</v>
      </c>
      <c r="C24" s="53">
        <v>5649526.8399999999</v>
      </c>
      <c r="D24" s="265" t="s">
        <v>82</v>
      </c>
      <c r="E24" s="265"/>
      <c r="F24" s="59" t="s">
        <v>82</v>
      </c>
      <c r="G24" s="59" t="s">
        <v>83</v>
      </c>
      <c r="H24" s="59" t="s">
        <v>84</v>
      </c>
      <c r="I24" s="57">
        <v>180</v>
      </c>
    </row>
    <row r="25" spans="2:9" ht="30" hidden="1">
      <c r="B25" s="58" t="s">
        <v>85</v>
      </c>
      <c r="C25" s="53">
        <v>658978.56999999995</v>
      </c>
      <c r="D25" s="266" t="s">
        <v>86</v>
      </c>
      <c r="E25" s="266"/>
      <c r="F25" s="33" t="s">
        <v>87</v>
      </c>
      <c r="G25" s="33" t="s">
        <v>88</v>
      </c>
      <c r="H25" s="33" t="s">
        <v>89</v>
      </c>
      <c r="I25" s="57">
        <v>68</v>
      </c>
    </row>
    <row r="26" spans="2:9" ht="30" hidden="1">
      <c r="B26" s="60" t="s">
        <v>90</v>
      </c>
      <c r="C26" s="53">
        <v>500446.81</v>
      </c>
      <c r="D26" s="255" t="s">
        <v>91</v>
      </c>
      <c r="E26" s="256"/>
      <c r="F26" s="61" t="s">
        <v>92</v>
      </c>
      <c r="G26" s="61" t="s">
        <v>93</v>
      </c>
      <c r="H26" s="61" t="s">
        <v>94</v>
      </c>
      <c r="I26" s="57">
        <v>96</v>
      </c>
    </row>
    <row r="27" spans="2:9" ht="30" hidden="1">
      <c r="B27" s="60" t="s">
        <v>95</v>
      </c>
      <c r="C27" s="53">
        <v>773210.31</v>
      </c>
      <c r="D27" s="255" t="s">
        <v>96</v>
      </c>
      <c r="E27" s="255"/>
      <c r="F27" s="61" t="s">
        <v>97</v>
      </c>
      <c r="G27" s="61" t="s">
        <v>98</v>
      </c>
      <c r="H27" s="61" t="s">
        <v>99</v>
      </c>
      <c r="I27" s="57">
        <v>57</v>
      </c>
    </row>
    <row r="28" spans="2:9" ht="30" hidden="1">
      <c r="B28" s="60" t="s">
        <v>100</v>
      </c>
      <c r="C28" s="53">
        <v>846482.24</v>
      </c>
      <c r="D28" s="255" t="s">
        <v>101</v>
      </c>
      <c r="E28" s="255"/>
      <c r="F28" s="61" t="s">
        <v>102</v>
      </c>
      <c r="G28" s="61" t="s">
        <v>103</v>
      </c>
      <c r="H28" s="61" t="s">
        <v>104</v>
      </c>
      <c r="I28" s="57">
        <v>36</v>
      </c>
    </row>
    <row r="29" spans="2:9" ht="30" hidden="1">
      <c r="B29" s="60" t="s">
        <v>105</v>
      </c>
      <c r="C29" s="53">
        <v>989133.75</v>
      </c>
      <c r="D29" s="255" t="s">
        <v>102</v>
      </c>
      <c r="E29" s="255"/>
      <c r="F29" s="61" t="s">
        <v>106</v>
      </c>
      <c r="G29" s="61" t="s">
        <v>103</v>
      </c>
      <c r="H29" s="61" t="s">
        <v>104</v>
      </c>
      <c r="I29" s="57">
        <v>19</v>
      </c>
    </row>
    <row r="30" spans="2:9" ht="30" hidden="1">
      <c r="B30" s="60" t="s">
        <v>107</v>
      </c>
      <c r="C30" s="53">
        <v>899560.42</v>
      </c>
      <c r="D30" s="255" t="s">
        <v>108</v>
      </c>
      <c r="E30" s="255"/>
      <c r="F30" s="61" t="s">
        <v>109</v>
      </c>
      <c r="G30" s="61" t="s">
        <v>110</v>
      </c>
      <c r="H30" s="61" t="s">
        <v>111</v>
      </c>
      <c r="I30" s="57">
        <v>60</v>
      </c>
    </row>
    <row r="31" spans="2:9" ht="30" hidden="1">
      <c r="B31" s="60" t="s">
        <v>112</v>
      </c>
      <c r="C31" s="53">
        <v>1307472.72</v>
      </c>
      <c r="D31" s="255" t="s">
        <v>113</v>
      </c>
      <c r="E31" s="255"/>
      <c r="F31" s="61" t="s">
        <v>114</v>
      </c>
      <c r="G31" s="61" t="s">
        <v>115</v>
      </c>
      <c r="H31" s="61" t="s">
        <v>116</v>
      </c>
      <c r="I31" s="57">
        <v>80</v>
      </c>
    </row>
    <row r="32" spans="2:9" ht="30" hidden="1">
      <c r="B32" s="60" t="s">
        <v>117</v>
      </c>
      <c r="C32" s="53">
        <v>933773.23</v>
      </c>
      <c r="D32" s="255" t="s">
        <v>118</v>
      </c>
      <c r="E32" s="255"/>
      <c r="F32" s="61" t="s">
        <v>119</v>
      </c>
      <c r="G32" s="61" t="s">
        <v>120</v>
      </c>
      <c r="H32" s="61" t="s">
        <v>121</v>
      </c>
      <c r="I32" s="57">
        <v>50</v>
      </c>
    </row>
    <row r="33" spans="2:9" ht="30" hidden="1">
      <c r="B33" s="60" t="s">
        <v>122</v>
      </c>
      <c r="C33" s="53">
        <v>1407303.19</v>
      </c>
      <c r="D33" s="255" t="s">
        <v>123</v>
      </c>
      <c r="E33" s="255"/>
      <c r="F33" s="61" t="s">
        <v>124</v>
      </c>
      <c r="G33" s="61" t="s">
        <v>125</v>
      </c>
      <c r="H33" s="61" t="s">
        <v>126</v>
      </c>
      <c r="I33" s="57">
        <v>56</v>
      </c>
    </row>
    <row r="34" spans="2:9" ht="30" hidden="1">
      <c r="B34" s="60" t="s">
        <v>127</v>
      </c>
      <c r="C34" s="53">
        <v>708227.97</v>
      </c>
      <c r="D34" s="255" t="s">
        <v>128</v>
      </c>
      <c r="E34" s="255"/>
      <c r="F34" s="61" t="s">
        <v>129</v>
      </c>
      <c r="G34" s="61" t="s">
        <v>130</v>
      </c>
      <c r="H34" s="61" t="s">
        <v>131</v>
      </c>
      <c r="I34" s="57">
        <v>25</v>
      </c>
    </row>
    <row r="35" spans="2:9" ht="30" hidden="1">
      <c r="B35" s="60" t="s">
        <v>132</v>
      </c>
      <c r="C35" s="53">
        <v>1052332.44</v>
      </c>
      <c r="D35" s="255" t="s">
        <v>133</v>
      </c>
      <c r="E35" s="255"/>
      <c r="F35" s="61" t="s">
        <v>134</v>
      </c>
      <c r="G35" s="61" t="s">
        <v>135</v>
      </c>
      <c r="H35" s="61" t="s">
        <v>136</v>
      </c>
      <c r="I35" s="57">
        <v>53</v>
      </c>
    </row>
    <row r="36" spans="2:9" ht="30" hidden="1">
      <c r="B36" s="60" t="s">
        <v>137</v>
      </c>
      <c r="C36" s="53">
        <v>4296091.32</v>
      </c>
      <c r="D36" s="255" t="s">
        <v>138</v>
      </c>
      <c r="E36" s="255"/>
      <c r="F36" s="61" t="s">
        <v>139</v>
      </c>
      <c r="G36" s="61" t="s">
        <v>140</v>
      </c>
      <c r="H36" s="61" t="s">
        <v>141</v>
      </c>
      <c r="I36" s="57">
        <v>34</v>
      </c>
    </row>
    <row r="37" spans="2:9" ht="30" hidden="1">
      <c r="B37" s="60" t="s">
        <v>142</v>
      </c>
      <c r="C37" s="53">
        <v>3169865.43</v>
      </c>
      <c r="D37" s="255" t="s">
        <v>143</v>
      </c>
      <c r="E37" s="255"/>
      <c r="F37" s="61" t="s">
        <v>144</v>
      </c>
      <c r="G37" s="61" t="s">
        <v>145</v>
      </c>
      <c r="H37" s="61" t="s">
        <v>146</v>
      </c>
      <c r="I37" s="57">
        <v>31</v>
      </c>
    </row>
    <row r="38" spans="2:9" ht="30" hidden="1">
      <c r="B38" s="60" t="s">
        <v>147</v>
      </c>
      <c r="C38" s="53">
        <v>1635264.64</v>
      </c>
      <c r="D38" s="255" t="s">
        <v>148</v>
      </c>
      <c r="E38" s="255"/>
      <c r="F38" s="61" t="s">
        <v>149</v>
      </c>
      <c r="G38" s="61" t="s">
        <v>150</v>
      </c>
      <c r="H38" s="61" t="s">
        <v>151</v>
      </c>
      <c r="I38" s="57">
        <v>16</v>
      </c>
    </row>
    <row r="39" spans="2:9" ht="30" hidden="1">
      <c r="B39" s="60" t="s">
        <v>152</v>
      </c>
      <c r="C39" s="53">
        <v>2361821.09</v>
      </c>
      <c r="D39" s="255" t="s">
        <v>153</v>
      </c>
      <c r="E39" s="255"/>
      <c r="F39" s="61" t="s">
        <v>154</v>
      </c>
      <c r="G39" s="61" t="s">
        <v>155</v>
      </c>
      <c r="H39" s="61" t="s">
        <v>156</v>
      </c>
      <c r="I39" s="57">
        <v>68</v>
      </c>
    </row>
    <row r="40" spans="2:9" ht="30" hidden="1">
      <c r="B40" s="60" t="s">
        <v>157</v>
      </c>
      <c r="C40" s="53">
        <v>743889.05</v>
      </c>
      <c r="D40" s="269" t="s">
        <v>158</v>
      </c>
      <c r="E40" s="269"/>
      <c r="F40" s="62" t="s">
        <v>159</v>
      </c>
      <c r="G40" s="62" t="s">
        <v>160</v>
      </c>
      <c r="H40" s="62" t="s">
        <v>161</v>
      </c>
      <c r="I40" s="57">
        <v>52</v>
      </c>
    </row>
    <row r="41" spans="2:9" ht="30" hidden="1">
      <c r="B41" s="60" t="s">
        <v>162</v>
      </c>
      <c r="C41" s="53">
        <v>547280.94999999995</v>
      </c>
      <c r="D41" s="255" t="s">
        <v>163</v>
      </c>
      <c r="E41" s="255"/>
      <c r="F41" s="61" t="s">
        <v>164</v>
      </c>
      <c r="G41" s="61" t="s">
        <v>165</v>
      </c>
      <c r="H41" s="61" t="s">
        <v>166</v>
      </c>
      <c r="I41" s="55">
        <v>60</v>
      </c>
    </row>
    <row r="42" spans="2:9" ht="30" hidden="1">
      <c r="B42" s="60" t="s">
        <v>167</v>
      </c>
      <c r="C42" s="53">
        <v>407880.44</v>
      </c>
      <c r="D42" s="255" t="s">
        <v>168</v>
      </c>
      <c r="E42" s="255"/>
      <c r="F42" s="61" t="s">
        <v>169</v>
      </c>
      <c r="G42" s="61" t="s">
        <v>170</v>
      </c>
      <c r="H42" s="61" t="s">
        <v>171</v>
      </c>
      <c r="I42" s="55">
        <v>28</v>
      </c>
    </row>
    <row r="43" spans="2:9" ht="30" hidden="1">
      <c r="B43" s="60" t="s">
        <v>172</v>
      </c>
      <c r="C43" s="63">
        <v>938122.41</v>
      </c>
      <c r="D43" s="271" t="s">
        <v>173</v>
      </c>
      <c r="E43" s="271"/>
      <c r="F43" s="56" t="s">
        <v>174</v>
      </c>
      <c r="G43" s="56" t="s">
        <v>175</v>
      </c>
      <c r="H43" s="56" t="s">
        <v>176</v>
      </c>
      <c r="I43" s="56">
        <v>64</v>
      </c>
    </row>
    <row r="44" spans="2:9" ht="30" hidden="1">
      <c r="B44" s="60" t="s">
        <v>177</v>
      </c>
      <c r="C44" s="63">
        <v>523988.35</v>
      </c>
      <c r="D44" s="271" t="s">
        <v>178</v>
      </c>
      <c r="E44" s="271"/>
      <c r="F44" s="56" t="s">
        <v>179</v>
      </c>
      <c r="G44" s="56" t="s">
        <v>180</v>
      </c>
      <c r="H44" s="56" t="s">
        <v>181</v>
      </c>
      <c r="I44" s="56">
        <v>64</v>
      </c>
    </row>
    <row r="45" spans="2:9" ht="33" hidden="1" customHeight="1">
      <c r="B45" s="60" t="s">
        <v>182</v>
      </c>
      <c r="C45" s="63">
        <v>693791.11</v>
      </c>
      <c r="D45" s="267">
        <v>45180</v>
      </c>
      <c r="E45" s="270"/>
      <c r="F45" s="64">
        <v>45087</v>
      </c>
      <c r="G45" s="64">
        <v>45215</v>
      </c>
      <c r="H45" s="64">
        <v>45230</v>
      </c>
      <c r="I45" s="56">
        <v>50</v>
      </c>
    </row>
    <row r="46" spans="2:9" ht="30" hidden="1">
      <c r="B46" s="60" t="s">
        <v>183</v>
      </c>
      <c r="C46" s="63">
        <v>574315.98</v>
      </c>
      <c r="D46" s="267">
        <v>45212</v>
      </c>
      <c r="E46" s="270"/>
      <c r="F46" s="64">
        <v>45238</v>
      </c>
      <c r="G46" s="64">
        <v>45244</v>
      </c>
      <c r="H46" s="64">
        <v>45253</v>
      </c>
      <c r="I46" s="56">
        <v>41</v>
      </c>
    </row>
    <row r="47" spans="2:9" ht="30" hidden="1">
      <c r="B47" s="60" t="s">
        <v>184</v>
      </c>
      <c r="C47" s="63" t="s">
        <v>185</v>
      </c>
      <c r="D47" s="267">
        <v>45261</v>
      </c>
      <c r="E47" s="270"/>
      <c r="F47" s="64">
        <v>45273</v>
      </c>
      <c r="G47" s="64">
        <v>45274</v>
      </c>
      <c r="H47" s="64">
        <v>45281</v>
      </c>
      <c r="I47" s="56">
        <v>20</v>
      </c>
    </row>
    <row r="48" spans="2:9" ht="30" hidden="1">
      <c r="B48" s="60" t="s">
        <v>186</v>
      </c>
      <c r="C48" s="63">
        <v>391103.25</v>
      </c>
      <c r="D48" s="267">
        <v>45275</v>
      </c>
      <c r="E48" s="268"/>
      <c r="F48" s="64">
        <v>45286</v>
      </c>
      <c r="G48" s="64">
        <v>45300</v>
      </c>
      <c r="H48" s="64">
        <v>45315</v>
      </c>
      <c r="I48" s="56">
        <v>40</v>
      </c>
    </row>
    <row r="49" spans="2:9" ht="30" hidden="1">
      <c r="B49" s="60" t="s">
        <v>187</v>
      </c>
      <c r="C49" s="63">
        <v>907518.14</v>
      </c>
      <c r="D49" s="267">
        <v>45300</v>
      </c>
      <c r="E49" s="268"/>
      <c r="F49" s="64">
        <v>45327</v>
      </c>
      <c r="G49" s="64">
        <v>45331</v>
      </c>
      <c r="H49" s="64">
        <v>45357</v>
      </c>
      <c r="I49" s="56">
        <v>57</v>
      </c>
    </row>
    <row r="50" spans="2:9" ht="30" hidden="1">
      <c r="B50" s="60" t="s">
        <v>188</v>
      </c>
      <c r="C50" s="63" t="s">
        <v>189</v>
      </c>
      <c r="D50" s="267">
        <v>45337</v>
      </c>
      <c r="E50" s="268"/>
      <c r="F50" s="64">
        <v>45345</v>
      </c>
      <c r="G50" s="64">
        <v>45352</v>
      </c>
      <c r="H50" s="64">
        <v>45369</v>
      </c>
      <c r="I50" s="56">
        <v>32</v>
      </c>
    </row>
    <row r="51" spans="2:9" ht="30">
      <c r="B51" s="60" t="s">
        <v>190</v>
      </c>
      <c r="C51" s="63">
        <v>777327.68</v>
      </c>
      <c r="D51" s="267">
        <v>45365</v>
      </c>
      <c r="E51" s="268"/>
      <c r="F51" s="64">
        <v>45384</v>
      </c>
      <c r="G51" s="64">
        <v>45392</v>
      </c>
      <c r="H51" s="64">
        <v>45401</v>
      </c>
      <c r="I51" s="56">
        <v>36</v>
      </c>
    </row>
    <row r="52" spans="2:9" ht="30">
      <c r="B52" s="60" t="s">
        <v>191</v>
      </c>
      <c r="C52" s="63">
        <v>609968.09</v>
      </c>
      <c r="D52" s="267">
        <v>45394</v>
      </c>
      <c r="E52" s="268"/>
      <c r="F52" s="64">
        <v>45415</v>
      </c>
      <c r="G52" s="64">
        <v>45426</v>
      </c>
      <c r="H52" s="64">
        <v>45434</v>
      </c>
      <c r="I52" s="56">
        <v>40</v>
      </c>
    </row>
    <row r="53" spans="2:9" ht="30">
      <c r="B53" s="60" t="s">
        <v>192</v>
      </c>
      <c r="C53" s="63">
        <v>1120621.07</v>
      </c>
      <c r="D53" s="267">
        <v>45439</v>
      </c>
      <c r="E53" s="268"/>
      <c r="F53" s="64">
        <v>45464</v>
      </c>
      <c r="G53" s="64">
        <v>45471</v>
      </c>
      <c r="H53" s="64">
        <v>45481</v>
      </c>
      <c r="I53" s="56">
        <f>H53-D53</f>
        <v>42</v>
      </c>
    </row>
    <row r="54" spans="2:9" ht="30">
      <c r="B54" s="60" t="s">
        <v>291</v>
      </c>
      <c r="C54" s="63">
        <v>1160423.8899999999</v>
      </c>
      <c r="D54" s="267">
        <v>45467</v>
      </c>
      <c r="E54" s="268"/>
      <c r="F54" s="64">
        <v>45492</v>
      </c>
      <c r="G54" s="64">
        <v>45495</v>
      </c>
      <c r="H54" s="64">
        <v>45505</v>
      </c>
      <c r="I54" s="56">
        <f>H54-D54</f>
        <v>38</v>
      </c>
    </row>
    <row r="55" spans="2:9" ht="30">
      <c r="B55" s="126" t="s">
        <v>299</v>
      </c>
      <c r="C55" s="63">
        <v>1415525.75</v>
      </c>
      <c r="D55" s="267">
        <v>45495</v>
      </c>
      <c r="E55" s="268"/>
      <c r="F55" s="64">
        <v>45506</v>
      </c>
      <c r="G55" s="64">
        <v>45510</v>
      </c>
      <c r="H55" s="64">
        <v>45520</v>
      </c>
      <c r="I55" s="56">
        <f>H55-D55</f>
        <v>25</v>
      </c>
    </row>
    <row r="56" spans="2:9" ht="30">
      <c r="B56" s="184" t="s">
        <v>348</v>
      </c>
      <c r="C56" s="185">
        <v>980185.92</v>
      </c>
      <c r="D56" s="272">
        <v>45524</v>
      </c>
      <c r="E56" s="273"/>
      <c r="F56" s="64">
        <v>45545</v>
      </c>
      <c r="G56" s="64">
        <v>45548</v>
      </c>
      <c r="H56" s="64">
        <v>45561</v>
      </c>
      <c r="I56" s="56">
        <f>H56-D56</f>
        <v>37</v>
      </c>
    </row>
    <row r="57" spans="2:9" ht="45">
      <c r="B57" s="199" t="s">
        <v>370</v>
      </c>
      <c r="C57" s="219">
        <v>88285.24</v>
      </c>
      <c r="D57" s="272">
        <v>45566</v>
      </c>
      <c r="E57" s="273"/>
      <c r="F57" s="64" t="s">
        <v>371</v>
      </c>
      <c r="G57" s="64"/>
      <c r="H57" s="64"/>
      <c r="I57" s="56"/>
    </row>
    <row r="58" spans="2:9" ht="45">
      <c r="B58" s="199" t="s">
        <v>372</v>
      </c>
      <c r="C58" s="223">
        <v>-98022.31</v>
      </c>
      <c r="D58" s="272">
        <v>45596</v>
      </c>
      <c r="E58" s="273"/>
      <c r="F58" s="64" t="s">
        <v>371</v>
      </c>
      <c r="G58" s="64"/>
      <c r="H58" s="64"/>
      <c r="I58" s="56"/>
    </row>
    <row r="59" spans="2:9">
      <c r="B59" s="274" t="s">
        <v>193</v>
      </c>
      <c r="C59" s="37" t="s">
        <v>41</v>
      </c>
      <c r="D59" s="224" t="s">
        <v>194</v>
      </c>
      <c r="E59" s="275"/>
      <c r="F59" s="224" t="s">
        <v>34</v>
      </c>
      <c r="G59" s="224"/>
      <c r="H59" s="224" t="s">
        <v>43</v>
      </c>
      <c r="I59" s="224"/>
    </row>
    <row r="60" spans="2:9">
      <c r="B60" s="274"/>
      <c r="C60" s="65"/>
      <c r="D60" s="224"/>
      <c r="E60" s="275"/>
      <c r="F60" s="224"/>
      <c r="G60" s="224"/>
      <c r="H60" s="224"/>
      <c r="I60" s="224"/>
    </row>
  </sheetData>
  <mergeCells count="56">
    <mergeCell ref="D56:E56"/>
    <mergeCell ref="B59:B60"/>
    <mergeCell ref="D59:E59"/>
    <mergeCell ref="F59:G59"/>
    <mergeCell ref="H59:I59"/>
    <mergeCell ref="D60:E60"/>
    <mergeCell ref="F60:G60"/>
    <mergeCell ref="H60:I60"/>
    <mergeCell ref="D57:E57"/>
    <mergeCell ref="D58:E58"/>
    <mergeCell ref="D53:E53"/>
    <mergeCell ref="D54:E54"/>
    <mergeCell ref="D55:E55"/>
    <mergeCell ref="D49:E49"/>
    <mergeCell ref="D50:E50"/>
    <mergeCell ref="D51:E51"/>
    <mergeCell ref="D39:E39"/>
    <mergeCell ref="D40:E40"/>
    <mergeCell ref="D29:E29"/>
    <mergeCell ref="D47:E47"/>
    <mergeCell ref="D48:E48"/>
    <mergeCell ref="D42:E42"/>
    <mergeCell ref="D43:E43"/>
    <mergeCell ref="D44:E44"/>
    <mergeCell ref="D45:E45"/>
    <mergeCell ref="D46:E46"/>
    <mergeCell ref="D24:E24"/>
    <mergeCell ref="D25:E25"/>
    <mergeCell ref="D26:E26"/>
    <mergeCell ref="D52:E52"/>
    <mergeCell ref="D27:E27"/>
    <mergeCell ref="D28:E28"/>
    <mergeCell ref="D41:E41"/>
    <mergeCell ref="D30:E30"/>
    <mergeCell ref="D31:E31"/>
    <mergeCell ref="D32:E32"/>
    <mergeCell ref="D33:E33"/>
    <mergeCell ref="D34:E34"/>
    <mergeCell ref="D35:E35"/>
    <mergeCell ref="D36:E36"/>
    <mergeCell ref="D37:E37"/>
    <mergeCell ref="D38:E38"/>
    <mergeCell ref="B3:I3"/>
    <mergeCell ref="D4:D19"/>
    <mergeCell ref="E4:I4"/>
    <mergeCell ref="E5:I13"/>
    <mergeCell ref="E14:I14"/>
    <mergeCell ref="E17:I17"/>
    <mergeCell ref="E15:I16"/>
    <mergeCell ref="E18:I19"/>
    <mergeCell ref="B22:B23"/>
    <mergeCell ref="B20:C21"/>
    <mergeCell ref="D20:E20"/>
    <mergeCell ref="D22:E22"/>
    <mergeCell ref="D23:E23"/>
    <mergeCell ref="D21:E21"/>
  </mergeCells>
  <phoneticPr fontId="21" type="noConversion"/>
  <conditionalFormatting sqref="K3:K6 K8">
    <cfRule type="cellIs" dxfId="6" priority="1" operator="lessThan">
      <formula>0</formula>
    </cfRule>
  </conditionalFormatting>
  <pageMargins left="0.25" right="0.25"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F4DE1-2F21-40A9-AA60-84543FE6D48F}">
  <sheetPr>
    <pageSetUpPr fitToPage="1"/>
  </sheetPr>
  <dimension ref="B2:Y36"/>
  <sheetViews>
    <sheetView topLeftCell="A13" zoomScale="70" zoomScaleNormal="70" workbookViewId="0">
      <selection activeCell="B2" sqref="B2:I35"/>
    </sheetView>
  </sheetViews>
  <sheetFormatPr defaultRowHeight="15" outlineLevelRow="1"/>
  <cols>
    <col min="1" max="1" width="1.7109375" customWidth="1"/>
    <col min="2" max="2" width="32.7109375" customWidth="1"/>
    <col min="3" max="3" width="23.42578125" customWidth="1"/>
    <col min="4" max="4" width="3" customWidth="1"/>
    <col min="5" max="9" width="17.42578125" customWidth="1"/>
    <col min="11" max="11" width="29.42578125" bestFit="1" customWidth="1"/>
    <col min="12" max="23" width="9.140625" customWidth="1"/>
    <col min="25" max="25" width="10.140625" bestFit="1" customWidth="1"/>
  </cols>
  <sheetData>
    <row r="2" spans="2:25">
      <c r="B2" s="1">
        <f ca="1">TODAY()</f>
        <v>45625</v>
      </c>
    </row>
    <row r="3" spans="2:25" ht="41.25" customHeight="1">
      <c r="B3" s="226" t="s">
        <v>236</v>
      </c>
      <c r="C3" s="227"/>
      <c r="D3" s="227"/>
      <c r="E3" s="227"/>
      <c r="F3" s="227"/>
      <c r="G3" s="227"/>
      <c r="H3" s="227"/>
      <c r="I3" s="227"/>
      <c r="K3" s="2" t="s">
        <v>237</v>
      </c>
      <c r="M3" s="3"/>
      <c r="N3" s="3"/>
      <c r="O3" s="3"/>
      <c r="P3" s="3"/>
      <c r="Q3" s="3"/>
      <c r="R3" s="3"/>
      <c r="S3" s="3"/>
      <c r="T3" s="3"/>
      <c r="U3" s="3"/>
      <c r="V3" s="3"/>
      <c r="W3" s="3"/>
    </row>
    <row r="4" spans="2:25" ht="60">
      <c r="B4" s="4" t="s">
        <v>197</v>
      </c>
      <c r="C4" s="89">
        <v>43217</v>
      </c>
      <c r="D4" s="228"/>
      <c r="E4" s="229" t="s">
        <v>3</v>
      </c>
      <c r="F4" s="229"/>
      <c r="G4" s="229"/>
      <c r="H4" s="229"/>
      <c r="I4" s="229"/>
      <c r="K4" s="2"/>
      <c r="L4" s="7">
        <v>45322</v>
      </c>
      <c r="M4" s="7">
        <v>45350</v>
      </c>
      <c r="N4" s="7">
        <v>45382</v>
      </c>
      <c r="O4" s="7">
        <v>45412</v>
      </c>
      <c r="P4" s="7">
        <v>45442</v>
      </c>
      <c r="Q4" s="7">
        <v>45473</v>
      </c>
      <c r="R4" s="7">
        <v>45504</v>
      </c>
      <c r="S4" s="7">
        <v>45535</v>
      </c>
      <c r="T4" s="7">
        <v>45565</v>
      </c>
      <c r="U4" s="7">
        <v>45596</v>
      </c>
      <c r="V4" s="7">
        <v>45626</v>
      </c>
      <c r="W4" s="7">
        <v>45657</v>
      </c>
    </row>
    <row r="5" spans="2:25" ht="90">
      <c r="B5" s="8" t="s">
        <v>199</v>
      </c>
      <c r="C5" s="68" t="s">
        <v>200</v>
      </c>
      <c r="D5" s="228"/>
      <c r="E5" s="230"/>
      <c r="F5" s="230"/>
      <c r="G5" s="230"/>
      <c r="H5" s="230"/>
      <c r="I5" s="230"/>
      <c r="K5" s="10" t="s">
        <v>6</v>
      </c>
      <c r="L5" s="11">
        <v>7.2800000000000004E-2</v>
      </c>
      <c r="M5" s="11">
        <v>8.5599999999999996E-2</v>
      </c>
      <c r="N5" s="11">
        <v>0.1096</v>
      </c>
      <c r="O5" s="11">
        <v>0.1313</v>
      </c>
      <c r="P5" s="11">
        <v>0.182</v>
      </c>
      <c r="Q5" s="12">
        <v>0.25679999999999997</v>
      </c>
      <c r="R5" s="12">
        <v>0.2989</v>
      </c>
      <c r="S5" s="12">
        <v>0.32119999999999999</v>
      </c>
      <c r="T5" s="12">
        <v>0.35139999999999999</v>
      </c>
      <c r="U5" s="12">
        <v>0.38190000000000002</v>
      </c>
      <c r="V5" s="12">
        <v>0.40139999999999998</v>
      </c>
      <c r="W5" s="12">
        <v>0.4244</v>
      </c>
    </row>
    <row r="6" spans="2:25" ht="45">
      <c r="B6" s="8" t="s">
        <v>201</v>
      </c>
      <c r="C6" s="9" t="s">
        <v>238</v>
      </c>
      <c r="D6" s="228"/>
      <c r="E6" s="230"/>
      <c r="F6" s="230"/>
      <c r="G6" s="230"/>
      <c r="H6" s="230"/>
      <c r="I6" s="230"/>
      <c r="K6" s="14" t="s">
        <v>8</v>
      </c>
      <c r="L6" s="82">
        <v>4.8899999999999999E-2</v>
      </c>
      <c r="M6" s="82">
        <v>6.9000000000000006E-2</v>
      </c>
      <c r="N6" s="82">
        <v>8.8900000000000007E-2</v>
      </c>
      <c r="O6" s="82">
        <v>0.12280000000000001</v>
      </c>
      <c r="P6" s="82">
        <v>0.16819999999999999</v>
      </c>
      <c r="Q6" s="83">
        <f t="shared" ref="Q6:V6" si="0">P6+Q7</f>
        <v>0.20079999999999998</v>
      </c>
      <c r="R6" s="83">
        <f t="shared" si="0"/>
        <v>0.28259999999999996</v>
      </c>
      <c r="S6" s="83">
        <f t="shared" si="0"/>
        <v>0.38399999999999995</v>
      </c>
      <c r="T6" s="83">
        <f t="shared" si="0"/>
        <v>0.46699999999999997</v>
      </c>
      <c r="U6" s="83">
        <f t="shared" si="0"/>
        <v>0.51600000000000001</v>
      </c>
      <c r="V6" s="83">
        <f t="shared" si="0"/>
        <v>0.54049999999999998</v>
      </c>
      <c r="W6" s="83"/>
      <c r="Y6" s="202"/>
    </row>
    <row r="7" spans="2:25" ht="45">
      <c r="B7" s="8" t="s">
        <v>202</v>
      </c>
      <c r="C7" s="9" t="s">
        <v>239</v>
      </c>
      <c r="D7" s="228"/>
      <c r="E7" s="230"/>
      <c r="F7" s="230"/>
      <c r="G7" s="230"/>
      <c r="H7" s="230"/>
      <c r="I7" s="230"/>
      <c r="K7" s="16" t="s">
        <v>11</v>
      </c>
      <c r="L7" s="70">
        <v>1.5900000000000001E-2</v>
      </c>
      <c r="M7" s="70">
        <v>2.1999999999999999E-2</v>
      </c>
      <c r="N7" s="70">
        <v>2.0299999999999999E-2</v>
      </c>
      <c r="O7" s="70">
        <v>3.7400000000000003E-2</v>
      </c>
      <c r="P7" s="70">
        <v>4.5400000000000003E-2</v>
      </c>
      <c r="Q7" s="70">
        <v>3.2599999999999997E-2</v>
      </c>
      <c r="R7" s="70">
        <v>8.1799999999999998E-2</v>
      </c>
      <c r="S7" s="70">
        <v>0.1014</v>
      </c>
      <c r="T7" s="70">
        <v>8.3000000000000004E-2</v>
      </c>
      <c r="U7" s="70">
        <v>4.9000000000000002E-2</v>
      </c>
      <c r="V7" s="70">
        <v>2.4500000000000001E-2</v>
      </c>
      <c r="W7" s="70"/>
    </row>
    <row r="8" spans="2:25" ht="60">
      <c r="B8" s="8" t="s">
        <v>204</v>
      </c>
      <c r="C8" s="9" t="s">
        <v>240</v>
      </c>
      <c r="D8" s="228"/>
      <c r="E8" s="230"/>
      <c r="F8" s="230"/>
      <c r="G8" s="230"/>
      <c r="H8" s="230"/>
      <c r="I8" s="230"/>
      <c r="K8" s="18" t="s">
        <v>14</v>
      </c>
      <c r="L8" s="19">
        <f>(L4-C10)/(C13-C10)</f>
        <v>0.18469945355191256</v>
      </c>
      <c r="M8" s="19">
        <f>(M4-C10)/(C13-C10)</f>
        <v>0.21530054644808744</v>
      </c>
      <c r="N8" s="19">
        <f>(N4-C10)/(C13-C10)</f>
        <v>0.25027322404371583</v>
      </c>
      <c r="O8" s="19">
        <f>(O4-C10)/(C13-C10)</f>
        <v>0.2830601092896175</v>
      </c>
      <c r="P8" s="19">
        <f>(P4-C10)/(C13-C10)</f>
        <v>0.31584699453551912</v>
      </c>
      <c r="Q8" s="19">
        <f>(Q4-C10)/(C13-C10)</f>
        <v>0.34972677595628415</v>
      </c>
      <c r="R8" s="19">
        <f>(R4-C10)/(C13-C10)</f>
        <v>0.38360655737704918</v>
      </c>
      <c r="S8" s="19">
        <f>(S4-C10)/(C13-C10)</f>
        <v>0.41748633879781422</v>
      </c>
      <c r="T8" s="19">
        <f>(T4-C10)/(C13-C10)</f>
        <v>0.45027322404371584</v>
      </c>
      <c r="U8" s="19">
        <f>(U4-C10)/(C13-C10)</f>
        <v>0.48415300546448087</v>
      </c>
      <c r="V8" s="19">
        <f>(V4-C10)/(C13-C10)</f>
        <v>0.51693989071038249</v>
      </c>
      <c r="W8" s="19">
        <f>(W4-C10)/(C13-C10)</f>
        <v>0.55081967213114758</v>
      </c>
    </row>
    <row r="9" spans="2:25" ht="45">
      <c r="B9" s="8" t="s">
        <v>206</v>
      </c>
      <c r="C9" s="89">
        <v>45090</v>
      </c>
      <c r="D9" s="228"/>
      <c r="E9" s="230"/>
      <c r="F9" s="230"/>
      <c r="G9" s="230"/>
      <c r="H9" s="230"/>
      <c r="I9" s="230"/>
    </row>
    <row r="10" spans="2:25" ht="45">
      <c r="B10" s="8" t="s">
        <v>207</v>
      </c>
      <c r="C10" s="89">
        <v>45153</v>
      </c>
      <c r="D10" s="228"/>
      <c r="E10" s="230"/>
      <c r="F10" s="230"/>
      <c r="G10" s="230"/>
      <c r="H10" s="230"/>
      <c r="I10" s="230"/>
    </row>
    <row r="11" spans="2:25" ht="45">
      <c r="B11" s="8" t="s">
        <v>241</v>
      </c>
      <c r="C11" s="9">
        <v>915</v>
      </c>
      <c r="D11" s="228"/>
      <c r="E11" s="230"/>
      <c r="F11" s="230"/>
      <c r="G11" s="230"/>
      <c r="H11" s="230"/>
      <c r="I11" s="230"/>
    </row>
    <row r="12" spans="2:25" ht="45">
      <c r="B12" s="21" t="s">
        <v>209</v>
      </c>
      <c r="C12" s="22">
        <v>0</v>
      </c>
      <c r="D12" s="228"/>
      <c r="E12" s="230"/>
      <c r="F12" s="230"/>
      <c r="G12" s="230"/>
      <c r="H12" s="230"/>
      <c r="I12" s="230"/>
    </row>
    <row r="13" spans="2:25" ht="45">
      <c r="B13" s="8" t="s">
        <v>210</v>
      </c>
      <c r="C13" s="90">
        <f>C10+C11+C12</f>
        <v>46068</v>
      </c>
      <c r="D13" s="228"/>
      <c r="E13" s="276" t="s">
        <v>242</v>
      </c>
      <c r="F13" s="277"/>
      <c r="G13" s="277"/>
      <c r="H13" s="277"/>
      <c r="I13" s="277"/>
    </row>
    <row r="14" spans="2:25" ht="45">
      <c r="B14" s="23" t="s">
        <v>212</v>
      </c>
      <c r="C14" s="47">
        <f ca="1">(B2-C10)/(C13-C10)</f>
        <v>0.51584699453551908</v>
      </c>
      <c r="D14" s="228"/>
      <c r="E14" s="279" t="s">
        <v>384</v>
      </c>
      <c r="F14" s="280"/>
      <c r="G14" s="280"/>
      <c r="H14" s="280"/>
      <c r="I14" s="281"/>
    </row>
    <row r="15" spans="2:25" ht="45" customHeight="1">
      <c r="B15" s="21" t="s">
        <v>232</v>
      </c>
      <c r="C15" s="48">
        <v>21291226.309999999</v>
      </c>
      <c r="D15" s="228"/>
      <c r="E15" s="282"/>
      <c r="F15" s="283"/>
      <c r="G15" s="283"/>
      <c r="H15" s="283"/>
      <c r="I15" s="284"/>
    </row>
    <row r="16" spans="2:25" ht="45">
      <c r="B16" s="21" t="s">
        <v>214</v>
      </c>
      <c r="C16" s="48">
        <f>SUM(C23:C31)</f>
        <v>9823980.2999999989</v>
      </c>
      <c r="D16" s="228"/>
      <c r="E16" s="285"/>
      <c r="F16" s="286"/>
      <c r="G16" s="286"/>
      <c r="H16" s="286"/>
      <c r="I16" s="287"/>
    </row>
    <row r="17" spans="2:14" ht="45">
      <c r="B17" s="21" t="s">
        <v>215</v>
      </c>
      <c r="C17" s="24">
        <f>C16/C15</f>
        <v>0.4614097918533655</v>
      </c>
      <c r="D17" s="228"/>
      <c r="E17" s="243" t="s">
        <v>25</v>
      </c>
      <c r="F17" s="244"/>
      <c r="G17" s="244"/>
      <c r="H17" s="244"/>
      <c r="I17" s="244"/>
    </row>
    <row r="18" spans="2:14" ht="45">
      <c r="B18" s="21" t="s">
        <v>216</v>
      </c>
      <c r="C18" s="49">
        <f>V6</f>
        <v>0.54049999999999998</v>
      </c>
      <c r="D18" s="228"/>
      <c r="E18" s="278" t="s">
        <v>243</v>
      </c>
      <c r="F18" s="278"/>
      <c r="G18" s="278"/>
      <c r="H18" s="278"/>
      <c r="I18" s="278"/>
    </row>
    <row r="19" spans="2:14" ht="75">
      <c r="B19" s="23" t="s">
        <v>217</v>
      </c>
      <c r="C19" s="5">
        <v>45533</v>
      </c>
      <c r="D19" s="228"/>
      <c r="E19" s="278"/>
      <c r="F19" s="278"/>
      <c r="G19" s="278"/>
      <c r="H19" s="278"/>
      <c r="I19" s="278"/>
    </row>
    <row r="20" spans="2:14" s="129" customFormat="1" ht="15" customHeight="1">
      <c r="B20" s="247" t="s">
        <v>289</v>
      </c>
      <c r="C20" s="247"/>
      <c r="D20" s="228"/>
      <c r="E20" s="27" t="s">
        <v>244</v>
      </c>
      <c r="F20" s="27" t="s">
        <v>245</v>
      </c>
      <c r="G20" s="27" t="s">
        <v>246</v>
      </c>
      <c r="H20" s="27" t="s">
        <v>247</v>
      </c>
      <c r="I20" s="27" t="s">
        <v>361</v>
      </c>
    </row>
    <row r="21" spans="2:14">
      <c r="B21" s="247"/>
      <c r="C21" s="247"/>
      <c r="D21" s="228"/>
      <c r="E21" s="73">
        <v>2.8E-3</v>
      </c>
      <c r="F21" s="174">
        <v>2E-3</v>
      </c>
      <c r="G21" s="174">
        <v>9.5999999999999992E-3</v>
      </c>
      <c r="H21" s="208">
        <v>1.01E-2</v>
      </c>
      <c r="I21" s="207" t="s">
        <v>45</v>
      </c>
    </row>
    <row r="22" spans="2:14" ht="60">
      <c r="B22" s="28" t="s">
        <v>32</v>
      </c>
      <c r="C22" s="28" t="s">
        <v>248</v>
      </c>
      <c r="D22" s="74"/>
      <c r="E22" s="21" t="s">
        <v>34</v>
      </c>
      <c r="F22" s="28" t="s">
        <v>35</v>
      </c>
      <c r="G22" s="28" t="s">
        <v>36</v>
      </c>
      <c r="H22" s="75" t="s">
        <v>77</v>
      </c>
      <c r="I22" s="30" t="s">
        <v>219</v>
      </c>
    </row>
    <row r="23" spans="2:14" ht="60" hidden="1">
      <c r="B23" s="58" t="s">
        <v>249</v>
      </c>
      <c r="C23" s="91">
        <v>2129122.63</v>
      </c>
      <c r="D23" s="78"/>
      <c r="E23" s="58" t="s">
        <v>250</v>
      </c>
      <c r="F23" s="59" t="s">
        <v>45</v>
      </c>
      <c r="G23" s="54">
        <v>45138</v>
      </c>
      <c r="H23" s="61">
        <v>45163</v>
      </c>
      <c r="I23" s="79">
        <v>25</v>
      </c>
    </row>
    <row r="24" spans="2:14" ht="60" hidden="1">
      <c r="B24" s="92" t="s">
        <v>251</v>
      </c>
      <c r="C24" s="91">
        <v>2129122.63</v>
      </c>
      <c r="D24" s="78"/>
      <c r="E24" s="58" t="s">
        <v>252</v>
      </c>
      <c r="F24" s="59" t="s">
        <v>45</v>
      </c>
      <c r="G24" s="54">
        <v>45266</v>
      </c>
      <c r="H24" s="61">
        <v>45278</v>
      </c>
      <c r="I24" s="79">
        <v>12</v>
      </c>
    </row>
    <row r="25" spans="2:14" ht="60" hidden="1">
      <c r="B25" s="92" t="s">
        <v>253</v>
      </c>
      <c r="C25" s="91">
        <v>849750.94</v>
      </c>
      <c r="D25" s="93"/>
      <c r="E25" s="94" t="s">
        <v>254</v>
      </c>
      <c r="F25" s="59" t="s">
        <v>255</v>
      </c>
      <c r="G25" s="54">
        <v>45273</v>
      </c>
      <c r="H25" s="61">
        <v>45281</v>
      </c>
      <c r="I25" s="79">
        <v>8</v>
      </c>
    </row>
    <row r="26" spans="2:14" ht="60" hidden="1">
      <c r="B26" s="92" t="s">
        <v>256</v>
      </c>
      <c r="C26" s="91">
        <v>513981.12</v>
      </c>
      <c r="D26" s="93"/>
      <c r="E26" s="94" t="s">
        <v>257</v>
      </c>
      <c r="F26" s="59" t="s">
        <v>258</v>
      </c>
      <c r="G26" s="54">
        <v>45345</v>
      </c>
      <c r="H26" s="61">
        <v>45363</v>
      </c>
      <c r="I26" s="79">
        <f>H26-G26</f>
        <v>18</v>
      </c>
    </row>
    <row r="27" spans="2:14" ht="60" hidden="1">
      <c r="B27" s="92" t="s">
        <v>259</v>
      </c>
      <c r="C27" s="91">
        <v>783658</v>
      </c>
      <c r="D27" s="93"/>
      <c r="E27" s="94" t="s">
        <v>260</v>
      </c>
      <c r="F27" s="59" t="s">
        <v>261</v>
      </c>
      <c r="G27" s="54">
        <v>45404</v>
      </c>
      <c r="H27" s="61">
        <v>45415</v>
      </c>
      <c r="I27" s="79">
        <f t="shared" ref="I27:I28" si="1">H27-G27</f>
        <v>11</v>
      </c>
    </row>
    <row r="28" spans="2:14" ht="60" hidden="1" outlineLevel="1">
      <c r="B28" s="92" t="s">
        <v>262</v>
      </c>
      <c r="C28" s="91">
        <v>634085.78</v>
      </c>
      <c r="D28" s="76"/>
      <c r="E28" s="94" t="s">
        <v>263</v>
      </c>
      <c r="F28" s="95" t="s">
        <v>264</v>
      </c>
      <c r="G28" s="54">
        <v>45440</v>
      </c>
      <c r="H28" s="61">
        <v>45449</v>
      </c>
      <c r="I28" s="79">
        <f t="shared" si="1"/>
        <v>9</v>
      </c>
      <c r="N28" s="128"/>
    </row>
    <row r="29" spans="2:14" ht="60" hidden="1" outlineLevel="1">
      <c r="B29" s="92" t="s">
        <v>265</v>
      </c>
      <c r="C29" s="91">
        <v>741232.1</v>
      </c>
      <c r="D29" s="76"/>
      <c r="E29" s="94" t="s">
        <v>266</v>
      </c>
      <c r="F29" s="95" t="s">
        <v>290</v>
      </c>
      <c r="G29" s="54">
        <v>45467</v>
      </c>
      <c r="H29" s="33">
        <v>45481</v>
      </c>
      <c r="I29" s="79">
        <v>14</v>
      </c>
    </row>
    <row r="30" spans="2:14" ht="49.5" customHeight="1" outlineLevel="1">
      <c r="B30" s="92" t="s">
        <v>349</v>
      </c>
      <c r="C30" s="91">
        <v>1416593.51</v>
      </c>
      <c r="D30" s="76"/>
      <c r="E30" s="186" t="s">
        <v>350</v>
      </c>
      <c r="F30" s="95" t="s">
        <v>351</v>
      </c>
      <c r="G30" s="54">
        <v>45538</v>
      </c>
      <c r="H30" s="61">
        <v>45575</v>
      </c>
      <c r="I30" s="55">
        <f>H30-G30</f>
        <v>37</v>
      </c>
    </row>
    <row r="31" spans="2:14" ht="49.5" customHeight="1" outlineLevel="1">
      <c r="B31" s="209" t="s">
        <v>362</v>
      </c>
      <c r="C31" s="91">
        <v>626433.59</v>
      </c>
      <c r="D31" s="76"/>
      <c r="E31" s="186" t="s">
        <v>357</v>
      </c>
      <c r="F31" s="95" t="s">
        <v>358</v>
      </c>
      <c r="G31" s="54">
        <v>45583</v>
      </c>
      <c r="H31" s="33">
        <v>45593</v>
      </c>
      <c r="I31" s="55">
        <f>H31-G31</f>
        <v>10</v>
      </c>
    </row>
    <row r="32" spans="2:14" ht="49.5" customHeight="1" outlineLevel="1">
      <c r="B32" s="209" t="s">
        <v>363</v>
      </c>
      <c r="C32" s="91">
        <v>1119867.44</v>
      </c>
      <c r="D32" s="76"/>
      <c r="E32" s="186" t="s">
        <v>364</v>
      </c>
      <c r="F32" s="95" t="s">
        <v>365</v>
      </c>
      <c r="G32" s="54">
        <v>45604</v>
      </c>
      <c r="H32" s="33"/>
      <c r="I32" s="77"/>
      <c r="K32" s="329"/>
    </row>
    <row r="33" spans="2:9" ht="49.5" customHeight="1" outlineLevel="1">
      <c r="B33" s="92" t="s">
        <v>381</v>
      </c>
      <c r="C33" s="91">
        <v>581899.09</v>
      </c>
      <c r="D33" s="76"/>
      <c r="E33" s="186" t="s">
        <v>382</v>
      </c>
      <c r="F33" s="95" t="s">
        <v>383</v>
      </c>
      <c r="G33" s="54"/>
      <c r="H33" s="33"/>
      <c r="I33" s="77"/>
    </row>
    <row r="34" spans="2:9" ht="60" outlineLevel="1">
      <c r="B34" s="36" t="s">
        <v>40</v>
      </c>
      <c r="C34" s="36" t="s">
        <v>41</v>
      </c>
      <c r="D34" s="76"/>
      <c r="E34" s="38" t="s">
        <v>42</v>
      </c>
      <c r="F34" s="39" t="s">
        <v>34</v>
      </c>
      <c r="G34" s="224" t="s">
        <v>43</v>
      </c>
      <c r="H34" s="224"/>
      <c r="I34" s="224"/>
    </row>
    <row r="35" spans="2:9" ht="45" outlineLevel="1">
      <c r="B35" s="40" t="s">
        <v>294</v>
      </c>
      <c r="C35" s="124" t="s">
        <v>295</v>
      </c>
      <c r="D35" s="76"/>
      <c r="E35" s="48">
        <v>443189.05</v>
      </c>
      <c r="F35" s="125" t="s">
        <v>296</v>
      </c>
      <c r="G35" s="225" t="s">
        <v>352</v>
      </c>
      <c r="H35" s="225"/>
      <c r="I35" s="225"/>
    </row>
    <row r="36" spans="2:9" outlineLevel="1">
      <c r="B36" s="40"/>
      <c r="C36" s="72"/>
      <c r="D36" s="76"/>
      <c r="E36" s="35"/>
      <c r="F36" s="42"/>
      <c r="G36" s="225"/>
      <c r="H36" s="225"/>
      <c r="I36" s="225"/>
    </row>
  </sheetData>
  <mergeCells count="12">
    <mergeCell ref="G36:I36"/>
    <mergeCell ref="G34:I34"/>
    <mergeCell ref="G35:I35"/>
    <mergeCell ref="B3:I3"/>
    <mergeCell ref="D4:D21"/>
    <mergeCell ref="E4:I4"/>
    <mergeCell ref="E5:I12"/>
    <mergeCell ref="E13:I13"/>
    <mergeCell ref="E17:I17"/>
    <mergeCell ref="E18:I19"/>
    <mergeCell ref="B20:C21"/>
    <mergeCell ref="E14:I16"/>
  </mergeCells>
  <phoneticPr fontId="21" type="noConversion"/>
  <conditionalFormatting sqref="K3:K6 K8">
    <cfRule type="cellIs" dxfId="5" priority="1" operator="lessThan">
      <formula>0</formula>
    </cfRule>
  </conditionalFormatting>
  <pageMargins left="0.25" right="0.25"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95FFF-B337-498D-98B2-6ED343C69B83}">
  <sheetPr>
    <pageSetUpPr fitToPage="1"/>
  </sheetPr>
  <dimension ref="B1:W33"/>
  <sheetViews>
    <sheetView topLeftCell="A14" zoomScale="70" zoomScaleNormal="70" workbookViewId="0">
      <selection activeCell="O29" sqref="O29"/>
    </sheetView>
  </sheetViews>
  <sheetFormatPr defaultRowHeight="15" outlineLevelRow="1"/>
  <cols>
    <col min="1" max="1" width="1.7109375" customWidth="1"/>
    <col min="2" max="2" width="32.7109375" customWidth="1"/>
    <col min="3" max="3" width="23.42578125" customWidth="1"/>
    <col min="4" max="4" width="3" customWidth="1"/>
    <col min="5" max="9" width="17.42578125" customWidth="1"/>
    <col min="11" max="11" width="25.85546875" customWidth="1"/>
    <col min="12" max="12" width="6.7109375" bestFit="1" customWidth="1"/>
    <col min="13" max="13" width="7.140625" bestFit="1" customWidth="1"/>
    <col min="14" max="14" width="7.7109375" bestFit="1" customWidth="1"/>
    <col min="15" max="15" width="7.140625" bestFit="1" customWidth="1"/>
    <col min="16" max="16" width="7.85546875" bestFit="1" customWidth="1"/>
    <col min="17" max="17" width="6.7109375" bestFit="1" customWidth="1"/>
    <col min="18" max="18" width="6.42578125" bestFit="1" customWidth="1"/>
    <col min="19" max="19" width="7.28515625" bestFit="1" customWidth="1"/>
    <col min="20" max="20" width="7.140625" bestFit="1" customWidth="1"/>
    <col min="21" max="21" width="9.28515625" customWidth="1"/>
    <col min="22" max="22" width="7.42578125" bestFit="1" customWidth="1"/>
    <col min="23" max="23" width="7.140625" bestFit="1" customWidth="1"/>
  </cols>
  <sheetData>
    <row r="1" spans="2:23">
      <c r="B1" s="1">
        <f ca="1">TODAY()</f>
        <v>45625</v>
      </c>
    </row>
    <row r="2" spans="2:23" ht="41.25" customHeight="1">
      <c r="B2" s="226" t="s">
        <v>229</v>
      </c>
      <c r="C2" s="227"/>
      <c r="D2" s="227"/>
      <c r="E2" s="227"/>
      <c r="F2" s="227"/>
      <c r="G2" s="227"/>
      <c r="H2" s="227"/>
      <c r="I2" s="227"/>
      <c r="K2" s="2" t="s">
        <v>230</v>
      </c>
      <c r="L2" s="3"/>
      <c r="M2" s="3"/>
      <c r="N2" s="3"/>
      <c r="O2" s="3"/>
      <c r="P2" s="3"/>
      <c r="Q2" s="3"/>
      <c r="R2" s="3"/>
      <c r="S2" s="3"/>
      <c r="T2" s="3"/>
      <c r="U2" s="3"/>
      <c r="V2" s="3"/>
    </row>
    <row r="3" spans="2:23" ht="60">
      <c r="B3" s="4" t="s">
        <v>197</v>
      </c>
      <c r="C3" s="71">
        <v>44917</v>
      </c>
      <c r="D3" s="228"/>
      <c r="E3" s="229" t="s">
        <v>3</v>
      </c>
      <c r="F3" s="229"/>
      <c r="G3" s="229"/>
      <c r="H3" s="229"/>
      <c r="I3" s="229"/>
      <c r="K3" s="2"/>
      <c r="L3" s="7">
        <v>45322</v>
      </c>
      <c r="M3" s="7">
        <v>45350</v>
      </c>
      <c r="N3" s="7">
        <v>45382</v>
      </c>
      <c r="O3" s="7">
        <v>45412</v>
      </c>
      <c r="P3" s="7">
        <v>45443</v>
      </c>
      <c r="Q3" s="7">
        <v>45473</v>
      </c>
      <c r="R3" s="7">
        <v>45504</v>
      </c>
      <c r="S3" s="7">
        <v>45535</v>
      </c>
      <c r="T3" s="7">
        <v>45565</v>
      </c>
      <c r="U3" s="7">
        <v>45596</v>
      </c>
      <c r="V3" s="7">
        <v>45626</v>
      </c>
      <c r="W3" s="7">
        <v>45657</v>
      </c>
    </row>
    <row r="4" spans="2:23" ht="90">
      <c r="B4" s="8" t="s">
        <v>199</v>
      </c>
      <c r="C4" s="68" t="s">
        <v>200</v>
      </c>
      <c r="D4" s="228"/>
      <c r="E4" s="230"/>
      <c r="F4" s="230"/>
      <c r="G4" s="230"/>
      <c r="H4" s="230"/>
      <c r="I4" s="230"/>
      <c r="K4" s="10" t="s">
        <v>6</v>
      </c>
      <c r="L4" s="11">
        <v>1.7463235294117644E-2</v>
      </c>
      <c r="M4" s="11">
        <v>2.1551724137931029E-2</v>
      </c>
      <c r="N4" s="11">
        <v>2.5228194726166324E-2</v>
      </c>
      <c r="O4" s="11">
        <v>6.8014705882352935E-2</v>
      </c>
      <c r="P4" s="12">
        <v>0.12430273833671397</v>
      </c>
      <c r="Q4" s="12">
        <v>0.17710446247464498</v>
      </c>
      <c r="R4" s="12">
        <v>0.23554766734279914</v>
      </c>
      <c r="S4" s="12">
        <v>0.28917342799188633</v>
      </c>
      <c r="T4" s="12">
        <v>0.33943965517241376</v>
      </c>
      <c r="U4" s="12">
        <v>0.36254437119675448</v>
      </c>
      <c r="V4" s="12">
        <v>0.37610927991886406</v>
      </c>
      <c r="W4" s="12">
        <v>0.38276495943204863</v>
      </c>
    </row>
    <row r="5" spans="2:23" ht="45">
      <c r="B5" s="8" t="s">
        <v>201</v>
      </c>
      <c r="C5" s="69">
        <f>123.62-92.62</f>
        <v>31</v>
      </c>
      <c r="D5" s="228"/>
      <c r="E5" s="230"/>
      <c r="F5" s="230"/>
      <c r="G5" s="230"/>
      <c r="H5" s="230"/>
      <c r="I5" s="230"/>
      <c r="K5" s="14" t="s">
        <v>8</v>
      </c>
      <c r="L5" s="15">
        <v>0</v>
      </c>
      <c r="M5" s="15">
        <v>0</v>
      </c>
      <c r="N5" s="15">
        <v>0</v>
      </c>
      <c r="O5" s="15">
        <v>0</v>
      </c>
      <c r="P5" s="83">
        <v>7.1000000000000004E-3</v>
      </c>
      <c r="Q5" s="83">
        <f>P5+Q6</f>
        <v>1.9000000000000003E-2</v>
      </c>
      <c r="R5" s="83">
        <f t="shared" ref="R5:V5" si="0">Q5+R6</f>
        <v>4.1200000000000001E-2</v>
      </c>
      <c r="S5" s="83">
        <f t="shared" si="0"/>
        <v>7.6800000000000007E-2</v>
      </c>
      <c r="T5" s="83">
        <f t="shared" si="0"/>
        <v>0.11360000000000001</v>
      </c>
      <c r="U5" s="83">
        <f t="shared" si="0"/>
        <v>0.15870000000000001</v>
      </c>
      <c r="V5" s="83">
        <f t="shared" si="0"/>
        <v>0.1865</v>
      </c>
      <c r="W5" s="83"/>
    </row>
    <row r="6" spans="2:23" ht="75">
      <c r="B6" s="8" t="s">
        <v>202</v>
      </c>
      <c r="C6" s="68" t="s">
        <v>203</v>
      </c>
      <c r="D6" s="228"/>
      <c r="E6" s="230"/>
      <c r="F6" s="230"/>
      <c r="G6" s="230"/>
      <c r="H6" s="230"/>
      <c r="I6" s="230"/>
      <c r="K6" s="16" t="s">
        <v>11</v>
      </c>
      <c r="L6" s="17">
        <v>0</v>
      </c>
      <c r="M6" s="17">
        <v>0</v>
      </c>
      <c r="N6" s="17">
        <v>0</v>
      </c>
      <c r="O6" s="17">
        <v>0</v>
      </c>
      <c r="P6" s="70">
        <v>7.1000000000000004E-3</v>
      </c>
      <c r="Q6" s="70">
        <v>1.1900000000000001E-2</v>
      </c>
      <c r="R6" s="70">
        <v>2.2200000000000001E-2</v>
      </c>
      <c r="S6" s="70">
        <v>3.56E-2</v>
      </c>
      <c r="T6" s="190">
        <v>3.6799999999999999E-2</v>
      </c>
      <c r="U6" s="70">
        <v>4.5100000000000001E-2</v>
      </c>
      <c r="V6" s="70">
        <v>2.7799999999999998E-2</v>
      </c>
      <c r="W6" s="70"/>
    </row>
    <row r="7" spans="2:23" ht="60">
      <c r="B7" s="8" t="s">
        <v>204</v>
      </c>
      <c r="C7" s="68" t="s">
        <v>205</v>
      </c>
      <c r="D7" s="228"/>
      <c r="E7" s="230"/>
      <c r="F7" s="230"/>
      <c r="G7" s="230"/>
      <c r="H7" s="230"/>
      <c r="I7" s="230"/>
      <c r="K7" s="18" t="s">
        <v>14</v>
      </c>
      <c r="L7" s="19">
        <f>(L3-C9)/(C12-C9)</f>
        <v>6.6666666666666666E-2</v>
      </c>
      <c r="M7" s="19">
        <f>(M3-C9)/(C12-C9)</f>
        <v>9.7267759562841533E-2</v>
      </c>
      <c r="N7" s="19">
        <f>(N3-C9)/(C12-C9)</f>
        <v>0.13224043715846995</v>
      </c>
      <c r="O7" s="19">
        <f>(O3-C9)/(C12-C9)</f>
        <v>0.1650273224043716</v>
      </c>
      <c r="P7" s="19">
        <f>(P3-C9)/(C12-C9)</f>
        <v>0.1989071038251366</v>
      </c>
      <c r="Q7" s="19">
        <f>(Q3-C9)/(C12-C9)</f>
        <v>0.23169398907103825</v>
      </c>
      <c r="R7" s="19">
        <f>(R3-C9)/(C12-C9)</f>
        <v>0.26557377049180325</v>
      </c>
      <c r="S7" s="19">
        <f>(S3-C9)/(C12-C9)</f>
        <v>0.29945355191256828</v>
      </c>
      <c r="T7" s="19">
        <f>(T3-C9)/(C12-C9)</f>
        <v>0.33224043715846996</v>
      </c>
      <c r="U7" s="19">
        <f>(U3-C9)/(C12-C9)</f>
        <v>0.36612021857923499</v>
      </c>
      <c r="V7" s="19">
        <f>(V3-C9)/(C12-C9)</f>
        <v>0.39890710382513661</v>
      </c>
      <c r="W7" s="19">
        <f>(W3-C9)/(C12-C9)</f>
        <v>0.43278688524590164</v>
      </c>
    </row>
    <row r="8" spans="2:23" ht="45">
      <c r="B8" s="8" t="s">
        <v>206</v>
      </c>
      <c r="C8" s="71">
        <v>45118</v>
      </c>
      <c r="D8" s="228"/>
      <c r="E8" s="230"/>
      <c r="F8" s="230"/>
      <c r="G8" s="230"/>
      <c r="H8" s="230"/>
      <c r="I8" s="230"/>
    </row>
    <row r="9" spans="2:23" ht="45">
      <c r="B9" s="8" t="s">
        <v>207</v>
      </c>
      <c r="C9" s="20">
        <v>45261</v>
      </c>
      <c r="D9" s="228"/>
      <c r="E9" s="230"/>
      <c r="F9" s="230"/>
      <c r="G9" s="230"/>
      <c r="H9" s="230"/>
      <c r="I9" s="230"/>
    </row>
    <row r="10" spans="2:23" ht="45">
      <c r="B10" s="8" t="s">
        <v>208</v>
      </c>
      <c r="C10" s="22">
        <v>915</v>
      </c>
      <c r="D10" s="228"/>
      <c r="E10" s="230"/>
      <c r="F10" s="230"/>
      <c r="G10" s="230"/>
      <c r="H10" s="230"/>
      <c r="I10" s="230"/>
    </row>
    <row r="11" spans="2:23" ht="45">
      <c r="B11" s="21" t="s">
        <v>209</v>
      </c>
      <c r="C11" s="22">
        <v>0</v>
      </c>
      <c r="D11" s="228"/>
      <c r="E11" s="230"/>
      <c r="F11" s="230"/>
      <c r="G11" s="230"/>
      <c r="H11" s="230"/>
      <c r="I11" s="230"/>
    </row>
    <row r="12" spans="2:23" ht="45">
      <c r="B12" s="8" t="s">
        <v>210</v>
      </c>
      <c r="C12" s="20">
        <f>C9+C10+C11</f>
        <v>46176</v>
      </c>
      <c r="D12" s="228"/>
      <c r="E12" s="231" t="s">
        <v>211</v>
      </c>
      <c r="F12" s="232"/>
      <c r="G12" s="232"/>
      <c r="H12" s="232"/>
      <c r="I12" s="233"/>
    </row>
    <row r="13" spans="2:23" ht="80.25" customHeight="1">
      <c r="B13" s="23" t="s">
        <v>231</v>
      </c>
      <c r="C13" s="24">
        <f ca="1">(B1-C9)/(C12-C9)</f>
        <v>0.3978142076502732</v>
      </c>
      <c r="D13" s="228"/>
      <c r="E13" s="288" t="s">
        <v>377</v>
      </c>
      <c r="F13" s="289"/>
      <c r="G13" s="289"/>
      <c r="H13" s="289"/>
      <c r="I13" s="290"/>
    </row>
    <row r="14" spans="2:23" ht="80.25" customHeight="1">
      <c r="B14" s="21" t="s">
        <v>232</v>
      </c>
      <c r="C14" s="72">
        <v>34639831.460000001</v>
      </c>
      <c r="D14" s="228"/>
      <c r="E14" s="291"/>
      <c r="F14" s="292"/>
      <c r="G14" s="292"/>
      <c r="H14" s="292"/>
      <c r="I14" s="293"/>
    </row>
    <row r="15" spans="2:23" ht="107.25" customHeight="1">
      <c r="B15" s="21" t="s">
        <v>214</v>
      </c>
      <c r="C15" s="72">
        <f>SUM(C23:C28)</f>
        <v>10690794.449999999</v>
      </c>
      <c r="D15" s="228"/>
      <c r="E15" s="294"/>
      <c r="F15" s="295"/>
      <c r="G15" s="295"/>
      <c r="H15" s="295"/>
      <c r="I15" s="296"/>
    </row>
    <row r="16" spans="2:23" ht="45">
      <c r="B16" s="21" t="s">
        <v>215</v>
      </c>
      <c r="C16" s="24">
        <f>C15/C14</f>
        <v>0.30862720744888977</v>
      </c>
      <c r="D16" s="228"/>
      <c r="E16" s="243" t="s">
        <v>25</v>
      </c>
      <c r="F16" s="244"/>
      <c r="G16" s="244"/>
      <c r="H16" s="244"/>
      <c r="I16" s="244"/>
    </row>
    <row r="17" spans="2:9" ht="45" customHeight="1">
      <c r="B17" s="21" t="s">
        <v>216</v>
      </c>
      <c r="C17" s="180">
        <f>V5</f>
        <v>0.1865</v>
      </c>
      <c r="D17" s="228"/>
      <c r="E17" s="297" t="s">
        <v>373</v>
      </c>
      <c r="F17" s="298"/>
      <c r="G17" s="298"/>
      <c r="H17" s="298"/>
      <c r="I17" s="298"/>
    </row>
    <row r="18" spans="2:9" ht="75">
      <c r="B18" s="23" t="s">
        <v>217</v>
      </c>
      <c r="C18" s="71">
        <v>45448</v>
      </c>
      <c r="D18" s="228"/>
      <c r="E18" s="298"/>
      <c r="F18" s="298"/>
      <c r="G18" s="298"/>
      <c r="H18" s="298"/>
      <c r="I18" s="298"/>
    </row>
    <row r="19" spans="2:9" ht="15" customHeight="1">
      <c r="B19" s="247" t="s">
        <v>289</v>
      </c>
      <c r="C19" s="247"/>
      <c r="D19" s="228"/>
      <c r="E19" s="27" t="s">
        <v>28</v>
      </c>
      <c r="F19" s="27" t="s">
        <v>29</v>
      </c>
      <c r="G19" s="27" t="s">
        <v>30</v>
      </c>
      <c r="H19" s="173" t="s">
        <v>31</v>
      </c>
      <c r="I19" s="173" t="s">
        <v>366</v>
      </c>
    </row>
    <row r="20" spans="2:9">
      <c r="B20" s="247"/>
      <c r="C20" s="247"/>
      <c r="D20" s="228"/>
      <c r="E20" s="183">
        <v>9.2999999999999992E-3</v>
      </c>
      <c r="F20" s="183">
        <v>8.3000000000000001E-3</v>
      </c>
      <c r="G20" s="183">
        <v>7.7000000000000002E-3</v>
      </c>
      <c r="H20" s="183">
        <v>2.5000000000000001E-3</v>
      </c>
      <c r="I20" s="183" t="s">
        <v>45</v>
      </c>
    </row>
    <row r="21" spans="2:9" ht="3.75" customHeight="1">
      <c r="B21" s="250"/>
      <c r="C21" s="250"/>
      <c r="D21" s="228"/>
      <c r="E21" s="251"/>
      <c r="F21" s="251"/>
      <c r="G21" s="251"/>
      <c r="H21" s="251"/>
      <c r="I21" s="251"/>
    </row>
    <row r="22" spans="2:9" ht="60">
      <c r="B22" s="28" t="s">
        <v>32</v>
      </c>
      <c r="C22" s="28" t="s">
        <v>218</v>
      </c>
      <c r="D22" s="84"/>
      <c r="E22" s="85" t="s">
        <v>34</v>
      </c>
      <c r="F22" s="28" t="s">
        <v>35</v>
      </c>
      <c r="G22" s="28" t="s">
        <v>36</v>
      </c>
      <c r="H22" s="75" t="s">
        <v>77</v>
      </c>
      <c r="I22" s="30" t="s">
        <v>219</v>
      </c>
    </row>
    <row r="23" spans="2:9" ht="30">
      <c r="B23" s="31" t="s">
        <v>233</v>
      </c>
      <c r="C23" s="86">
        <v>3463983.14</v>
      </c>
      <c r="D23" s="76"/>
      <c r="E23" s="32">
        <v>45135</v>
      </c>
      <c r="F23" s="32">
        <v>45146</v>
      </c>
      <c r="G23" s="33">
        <v>45149</v>
      </c>
      <c r="H23" s="33">
        <v>45162</v>
      </c>
      <c r="I23" s="77">
        <f t="shared" ref="I23:I28" si="1">H23-E23</f>
        <v>27</v>
      </c>
    </row>
    <row r="24" spans="2:9" ht="30">
      <c r="B24" s="23" t="s">
        <v>234</v>
      </c>
      <c r="C24" s="86">
        <v>3463983.15</v>
      </c>
      <c r="D24" s="76"/>
      <c r="E24" s="32">
        <v>45204</v>
      </c>
      <c r="F24" s="32">
        <v>45205</v>
      </c>
      <c r="G24" s="32">
        <v>45211</v>
      </c>
      <c r="H24" s="32">
        <v>45223</v>
      </c>
      <c r="I24" s="87">
        <f t="shared" si="1"/>
        <v>19</v>
      </c>
    </row>
    <row r="25" spans="2:9" ht="30">
      <c r="B25" s="23" t="s">
        <v>235</v>
      </c>
      <c r="C25" s="86">
        <v>597819.43000000005</v>
      </c>
      <c r="D25" s="76"/>
      <c r="E25" s="32">
        <v>45447</v>
      </c>
      <c r="F25" s="88">
        <v>45462</v>
      </c>
      <c r="G25" s="32">
        <v>45474</v>
      </c>
      <c r="H25" s="32">
        <v>45483</v>
      </c>
      <c r="I25" s="87">
        <f t="shared" si="1"/>
        <v>36</v>
      </c>
    </row>
    <row r="26" spans="2:9" ht="30">
      <c r="B26" s="23" t="s">
        <v>336</v>
      </c>
      <c r="C26" s="86">
        <v>604893.96</v>
      </c>
      <c r="D26" s="76"/>
      <c r="E26" s="32">
        <v>45520</v>
      </c>
      <c r="F26" s="32">
        <v>45530</v>
      </c>
      <c r="G26" s="32">
        <v>45538</v>
      </c>
      <c r="H26" s="32">
        <v>45575</v>
      </c>
      <c r="I26" s="87">
        <f t="shared" si="1"/>
        <v>55</v>
      </c>
    </row>
    <row r="27" spans="2:9" ht="30" customHeight="1" outlineLevel="1">
      <c r="B27" s="23" t="s">
        <v>346</v>
      </c>
      <c r="C27" s="86">
        <v>1095355.3500000001</v>
      </c>
      <c r="D27" s="76"/>
      <c r="E27" s="32">
        <v>45533</v>
      </c>
      <c r="F27" s="32">
        <v>45566</v>
      </c>
      <c r="G27" s="163">
        <v>45569</v>
      </c>
      <c r="H27" s="32">
        <v>45581</v>
      </c>
      <c r="I27" s="34">
        <f t="shared" si="1"/>
        <v>48</v>
      </c>
    </row>
    <row r="28" spans="2:9" ht="30" customHeight="1" outlineLevel="1">
      <c r="B28" s="23" t="s">
        <v>359</v>
      </c>
      <c r="C28" s="86">
        <v>1464759.42</v>
      </c>
      <c r="D28" s="76"/>
      <c r="E28" s="32">
        <v>45573</v>
      </c>
      <c r="F28" s="32">
        <v>45589</v>
      </c>
      <c r="G28" s="163">
        <v>45593</v>
      </c>
      <c r="H28" s="32">
        <v>45603</v>
      </c>
      <c r="I28" s="34">
        <f t="shared" si="1"/>
        <v>30</v>
      </c>
    </row>
    <row r="29" spans="2:9" ht="30" customHeight="1" outlineLevel="1">
      <c r="B29" s="23" t="s">
        <v>375</v>
      </c>
      <c r="C29" s="86">
        <v>1504188.15</v>
      </c>
      <c r="D29" s="76"/>
      <c r="E29" s="32">
        <v>45601</v>
      </c>
      <c r="F29" s="32">
        <v>45624</v>
      </c>
      <c r="G29" s="163"/>
      <c r="H29" s="32"/>
      <c r="I29" s="34"/>
    </row>
    <row r="30" spans="2:9" ht="60" outlineLevel="1">
      <c r="B30" s="36" t="s">
        <v>40</v>
      </c>
      <c r="C30" s="36" t="s">
        <v>41</v>
      </c>
      <c r="D30" s="78"/>
      <c r="E30" s="38" t="s">
        <v>42</v>
      </c>
      <c r="F30" s="39" t="s">
        <v>34</v>
      </c>
      <c r="G30" s="224" t="s">
        <v>43</v>
      </c>
      <c r="H30" s="224"/>
      <c r="I30" s="224"/>
    </row>
    <row r="31" spans="2:9" outlineLevel="1">
      <c r="B31" s="40"/>
      <c r="C31" s="72"/>
      <c r="D31" s="80"/>
      <c r="E31" s="35"/>
      <c r="F31" s="42"/>
      <c r="G31" s="225"/>
      <c r="H31" s="225"/>
      <c r="I31" s="225"/>
    </row>
    <row r="32" spans="2:9" outlineLevel="1">
      <c r="B32" s="40"/>
      <c r="C32" s="72"/>
      <c r="D32" s="80"/>
      <c r="E32" s="35"/>
      <c r="F32" s="42"/>
      <c r="G32" s="225"/>
      <c r="H32" s="225"/>
      <c r="I32" s="225"/>
    </row>
    <row r="33" spans="3:9">
      <c r="C33" s="81"/>
      <c r="D33" s="43"/>
      <c r="E33" s="43"/>
      <c r="F33" s="43"/>
      <c r="G33" s="43"/>
      <c r="H33" s="43"/>
      <c r="I33" s="43"/>
    </row>
  </sheetData>
  <mergeCells count="14">
    <mergeCell ref="G32:I32"/>
    <mergeCell ref="B2:I2"/>
    <mergeCell ref="D3:D21"/>
    <mergeCell ref="E3:I3"/>
    <mergeCell ref="E4:I11"/>
    <mergeCell ref="E12:I12"/>
    <mergeCell ref="E16:I16"/>
    <mergeCell ref="B19:C20"/>
    <mergeCell ref="B21:C21"/>
    <mergeCell ref="E21:I21"/>
    <mergeCell ref="G30:I30"/>
    <mergeCell ref="G31:I31"/>
    <mergeCell ref="E13:I15"/>
    <mergeCell ref="E17:I18"/>
  </mergeCells>
  <phoneticPr fontId="21" type="noConversion"/>
  <conditionalFormatting sqref="K2:K5 K7">
    <cfRule type="cellIs" dxfId="4" priority="1" operator="lessThan">
      <formula>0</formula>
    </cfRule>
  </conditionalFormatting>
  <pageMargins left="0.25" right="0.25"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W30"/>
  <sheetViews>
    <sheetView topLeftCell="A5" zoomScale="70" zoomScaleNormal="70" workbookViewId="0">
      <selection activeCell="B1" sqref="B1:I24"/>
    </sheetView>
  </sheetViews>
  <sheetFormatPr defaultRowHeight="15"/>
  <cols>
    <col min="1" max="1" width="1.7109375" customWidth="1"/>
    <col min="2" max="2" width="32.7109375" customWidth="1"/>
    <col min="3" max="3" width="23.42578125" customWidth="1"/>
    <col min="4" max="4" width="3" customWidth="1"/>
    <col min="5" max="9" width="17.42578125" customWidth="1"/>
    <col min="11" max="11" width="28.42578125" bestFit="1" customWidth="1"/>
    <col min="12" max="23" width="9" customWidth="1"/>
  </cols>
  <sheetData>
    <row r="1" spans="2:23">
      <c r="B1" s="1">
        <f ca="1">TODAY()</f>
        <v>45625</v>
      </c>
    </row>
    <row r="2" spans="2:23" ht="41.25" customHeight="1">
      <c r="B2" s="226" t="s">
        <v>0</v>
      </c>
      <c r="C2" s="227"/>
      <c r="D2" s="227"/>
      <c r="E2" s="227"/>
      <c r="F2" s="227"/>
      <c r="G2" s="227"/>
      <c r="H2" s="227"/>
      <c r="I2" s="227"/>
      <c r="K2" s="2" t="s">
        <v>1</v>
      </c>
      <c r="M2" s="3"/>
      <c r="N2" s="3"/>
      <c r="O2" s="3"/>
      <c r="P2" s="3"/>
      <c r="Q2" s="3"/>
      <c r="R2" s="3"/>
      <c r="S2" s="3"/>
      <c r="T2" s="3"/>
      <c r="U2" s="3"/>
      <c r="V2" s="3"/>
      <c r="W2" s="3"/>
    </row>
    <row r="3" spans="2:23" ht="45">
      <c r="B3" s="4" t="s">
        <v>2</v>
      </c>
      <c r="C3" s="5">
        <v>44918</v>
      </c>
      <c r="D3" s="228"/>
      <c r="E3" s="229" t="s">
        <v>3</v>
      </c>
      <c r="F3" s="229"/>
      <c r="G3" s="229"/>
      <c r="H3" s="229"/>
      <c r="I3" s="229"/>
      <c r="K3" s="2"/>
      <c r="L3" s="7">
        <v>45322</v>
      </c>
      <c r="M3" s="7">
        <v>45350</v>
      </c>
      <c r="N3" s="7">
        <v>45382</v>
      </c>
      <c r="O3" s="7">
        <v>45412</v>
      </c>
      <c r="P3" s="7">
        <v>45442</v>
      </c>
      <c r="Q3" s="7">
        <v>45450</v>
      </c>
      <c r="R3" s="7">
        <v>45504</v>
      </c>
      <c r="S3" s="7">
        <v>45535</v>
      </c>
      <c r="T3" s="7">
        <v>45565</v>
      </c>
      <c r="U3" s="7">
        <v>45596</v>
      </c>
      <c r="V3" s="7">
        <v>45626</v>
      </c>
      <c r="W3" s="7">
        <v>45657</v>
      </c>
    </row>
    <row r="4" spans="2:23" ht="45">
      <c r="B4" s="8" t="s">
        <v>4</v>
      </c>
      <c r="C4" s="9" t="s">
        <v>5</v>
      </c>
      <c r="D4" s="228"/>
      <c r="E4" s="230"/>
      <c r="F4" s="230"/>
      <c r="G4" s="230"/>
      <c r="H4" s="230"/>
      <c r="I4" s="230"/>
      <c r="K4" s="10" t="s">
        <v>6</v>
      </c>
      <c r="L4" s="181">
        <v>7.0000000000000007E-2</v>
      </c>
      <c r="M4" s="181">
        <v>0.11</v>
      </c>
      <c r="N4" s="181">
        <v>0.15</v>
      </c>
      <c r="O4" s="181">
        <v>0.19</v>
      </c>
      <c r="P4" s="181">
        <v>0.2278</v>
      </c>
      <c r="Q4" s="182">
        <v>0.27539999999999998</v>
      </c>
      <c r="R4" s="182">
        <v>0.47289999999999999</v>
      </c>
      <c r="S4" s="182">
        <v>0.52210000000000001</v>
      </c>
      <c r="T4" s="191">
        <v>0.57089999999999996</v>
      </c>
      <c r="U4" s="182">
        <v>0.65</v>
      </c>
      <c r="V4" s="182">
        <v>0.68</v>
      </c>
      <c r="W4" s="182">
        <v>0.7</v>
      </c>
    </row>
    <row r="5" spans="2:23" ht="30">
      <c r="B5" s="8" t="s">
        <v>7</v>
      </c>
      <c r="C5" s="13">
        <v>9.4700000000000006</v>
      </c>
      <c r="D5" s="228"/>
      <c r="E5" s="230"/>
      <c r="F5" s="230"/>
      <c r="G5" s="230"/>
      <c r="H5" s="230"/>
      <c r="I5" s="230"/>
      <c r="K5" s="14" t="s">
        <v>8</v>
      </c>
      <c r="L5" s="196">
        <v>0</v>
      </c>
      <c r="M5" s="196">
        <v>0</v>
      </c>
      <c r="N5" s="196">
        <v>0</v>
      </c>
      <c r="O5" s="196">
        <f>O6+N5</f>
        <v>6.7000000000000002E-3</v>
      </c>
      <c r="P5" s="196">
        <f t="shared" ref="P5:V5" si="0">P6+O5</f>
        <v>7.5000000000000006E-3</v>
      </c>
      <c r="Q5" s="196">
        <f t="shared" si="0"/>
        <v>1.38E-2</v>
      </c>
      <c r="R5" s="196">
        <f t="shared" si="0"/>
        <v>2.7200000000000002E-2</v>
      </c>
      <c r="S5" s="196">
        <f t="shared" si="0"/>
        <v>5.4900000000000004E-2</v>
      </c>
      <c r="T5" s="196">
        <f t="shared" si="0"/>
        <v>0.1295</v>
      </c>
      <c r="U5" s="196">
        <f t="shared" si="0"/>
        <v>0.20950000000000002</v>
      </c>
      <c r="V5" s="196">
        <f t="shared" si="0"/>
        <v>0.23250000000000001</v>
      </c>
      <c r="W5" s="200"/>
    </row>
    <row r="6" spans="2:23" ht="30">
      <c r="B6" s="8" t="s">
        <v>9</v>
      </c>
      <c r="C6" s="9" t="s">
        <v>10</v>
      </c>
      <c r="D6" s="228"/>
      <c r="E6" s="230"/>
      <c r="F6" s="230"/>
      <c r="G6" s="230"/>
      <c r="H6" s="230"/>
      <c r="I6" s="230"/>
      <c r="K6" s="16" t="s">
        <v>11</v>
      </c>
      <c r="L6" s="197">
        <v>0</v>
      </c>
      <c r="M6" s="197">
        <v>0</v>
      </c>
      <c r="N6" s="197">
        <v>0</v>
      </c>
      <c r="O6" s="197">
        <v>6.7000000000000002E-3</v>
      </c>
      <c r="P6" s="197">
        <v>8.0000000000000004E-4</v>
      </c>
      <c r="Q6" s="197">
        <v>6.3E-3</v>
      </c>
      <c r="R6" s="197">
        <v>1.34E-2</v>
      </c>
      <c r="S6" s="197">
        <v>2.7699999999999999E-2</v>
      </c>
      <c r="T6" s="190">
        <v>7.46E-2</v>
      </c>
      <c r="U6" s="197">
        <v>0.08</v>
      </c>
      <c r="V6" s="197">
        <v>2.3E-2</v>
      </c>
      <c r="W6" s="197"/>
    </row>
    <row r="7" spans="2:23" ht="30">
      <c r="B7" s="8" t="s">
        <v>12</v>
      </c>
      <c r="C7" s="9" t="s">
        <v>13</v>
      </c>
      <c r="D7" s="228"/>
      <c r="E7" s="230"/>
      <c r="F7" s="230"/>
      <c r="G7" s="230"/>
      <c r="H7" s="230"/>
      <c r="I7" s="230"/>
      <c r="K7" s="18" t="s">
        <v>14</v>
      </c>
      <c r="L7" s="19">
        <f>(L3-C9)/(C12-C9)</f>
        <v>0.16575342465753426</v>
      </c>
      <c r="M7" s="19">
        <f>(M3-C9)/(C12-C9)</f>
        <v>0.20410958904109588</v>
      </c>
      <c r="N7" s="19">
        <f>(N3-C9)/(C12-C9)</f>
        <v>0.24794520547945206</v>
      </c>
      <c r="O7" s="19">
        <f>(O3-C9)/(C12-C9)</f>
        <v>0.28904109589041094</v>
      </c>
      <c r="P7" s="19">
        <f>(P3-C9)/(C12-C9)</f>
        <v>0.33013698630136984</v>
      </c>
      <c r="Q7" s="19">
        <f>(Q3-C9)/(C12-C9)</f>
        <v>0.34109589041095889</v>
      </c>
      <c r="R7" s="19">
        <f>(R3-C9)/(C12-C9)</f>
        <v>0.41506849315068495</v>
      </c>
      <c r="S7" s="19">
        <f>(S3-C9)/(C12-C9)</f>
        <v>0.45753424657534247</v>
      </c>
      <c r="T7" s="192">
        <v>0.48356164383561645</v>
      </c>
      <c r="U7" s="19">
        <f>(U3-C9)/(C12-C9)</f>
        <v>0.54109589041095896</v>
      </c>
      <c r="V7" s="19">
        <f>(V3-C9)/(C12-C9)</f>
        <v>0.5821917808219178</v>
      </c>
      <c r="W7" s="19">
        <f>(W3-C9)/(C12-C9)</f>
        <v>0.62465753424657533</v>
      </c>
    </row>
    <row r="8" spans="2:23" ht="30">
      <c r="B8" s="8" t="s">
        <v>15</v>
      </c>
      <c r="C8" s="5">
        <v>45118</v>
      </c>
      <c r="D8" s="228"/>
      <c r="E8" s="230"/>
      <c r="F8" s="230"/>
      <c r="G8" s="230"/>
      <c r="H8" s="230"/>
      <c r="I8" s="230"/>
    </row>
    <row r="9" spans="2:23" ht="30">
      <c r="B9" s="8" t="s">
        <v>16</v>
      </c>
      <c r="C9" s="20">
        <v>45201</v>
      </c>
      <c r="D9" s="228"/>
      <c r="E9" s="230"/>
      <c r="F9" s="230"/>
      <c r="G9" s="230"/>
      <c r="H9" s="230"/>
      <c r="I9" s="230"/>
    </row>
    <row r="10" spans="2:23" ht="45">
      <c r="B10" s="8" t="s">
        <v>17</v>
      </c>
      <c r="C10" s="6">
        <v>730</v>
      </c>
      <c r="D10" s="228"/>
      <c r="E10" s="230"/>
      <c r="F10" s="230"/>
      <c r="G10" s="230"/>
      <c r="H10" s="230"/>
      <c r="I10" s="230"/>
    </row>
    <row r="11" spans="2:23" ht="30">
      <c r="B11" s="21" t="s">
        <v>18</v>
      </c>
      <c r="C11" s="22">
        <v>0</v>
      </c>
      <c r="D11" s="228"/>
      <c r="E11" s="230"/>
      <c r="F11" s="230"/>
      <c r="G11" s="230"/>
      <c r="H11" s="230"/>
      <c r="I11" s="230"/>
    </row>
    <row r="12" spans="2:23" ht="30">
      <c r="B12" s="8" t="s">
        <v>19</v>
      </c>
      <c r="C12" s="20">
        <f>C9+C10+C11</f>
        <v>45931</v>
      </c>
      <c r="D12" s="228"/>
      <c r="E12" s="310" t="s">
        <v>20</v>
      </c>
      <c r="F12" s="311"/>
      <c r="G12" s="311"/>
      <c r="H12" s="311"/>
      <c r="I12" s="312"/>
    </row>
    <row r="13" spans="2:23" ht="30" customHeight="1">
      <c r="B13" s="23" t="s">
        <v>21</v>
      </c>
      <c r="C13" s="180">
        <f ca="1">(B1-C9)/(C12-C9)</f>
        <v>0.58082191780821912</v>
      </c>
      <c r="D13" s="228"/>
      <c r="E13" s="299" t="s">
        <v>378</v>
      </c>
      <c r="F13" s="300"/>
      <c r="G13" s="300"/>
      <c r="H13" s="300"/>
      <c r="I13" s="301"/>
    </row>
    <row r="14" spans="2:23" ht="45">
      <c r="B14" s="21" t="s">
        <v>22</v>
      </c>
      <c r="C14" s="25">
        <v>9248314.9399999995</v>
      </c>
      <c r="D14" s="228"/>
      <c r="E14" s="302"/>
      <c r="F14" s="303"/>
      <c r="G14" s="303"/>
      <c r="H14" s="303"/>
      <c r="I14" s="304"/>
    </row>
    <row r="15" spans="2:23" ht="30">
      <c r="B15" s="21" t="s">
        <v>23</v>
      </c>
      <c r="C15" s="25">
        <f>SUM(C23:C24)</f>
        <v>1459866.6099999999</v>
      </c>
      <c r="D15" s="228"/>
      <c r="E15" s="305"/>
      <c r="F15" s="306"/>
      <c r="G15" s="306"/>
      <c r="H15" s="306"/>
      <c r="I15" s="307"/>
    </row>
    <row r="16" spans="2:23" ht="30">
      <c r="B16" s="21" t="s">
        <v>24</v>
      </c>
      <c r="C16" s="24">
        <f>C15/C14</f>
        <v>0.15785217301434157</v>
      </c>
      <c r="D16" s="228"/>
      <c r="E16" s="243" t="s">
        <v>25</v>
      </c>
      <c r="F16" s="244"/>
      <c r="G16" s="244"/>
      <c r="H16" s="244"/>
      <c r="I16" s="244"/>
    </row>
    <row r="17" spans="2:9" ht="30" customHeight="1">
      <c r="B17" s="21" t="s">
        <v>26</v>
      </c>
      <c r="C17" s="177">
        <f>V5</f>
        <v>0.23250000000000001</v>
      </c>
      <c r="D17" s="228"/>
      <c r="E17" s="308" t="s">
        <v>379</v>
      </c>
      <c r="F17" s="309"/>
      <c r="G17" s="309"/>
      <c r="H17" s="309"/>
      <c r="I17" s="309"/>
    </row>
    <row r="18" spans="2:9" ht="45">
      <c r="B18" s="23" t="s">
        <v>27</v>
      </c>
      <c r="C18" s="26">
        <v>45448</v>
      </c>
      <c r="D18" s="228"/>
      <c r="E18" s="309"/>
      <c r="F18" s="309"/>
      <c r="G18" s="309"/>
      <c r="H18" s="309"/>
      <c r="I18" s="309"/>
    </row>
    <row r="19" spans="2:9">
      <c r="B19" s="247" t="s">
        <v>289</v>
      </c>
      <c r="C19" s="247"/>
      <c r="D19" s="228"/>
      <c r="E19" s="27" t="s">
        <v>28</v>
      </c>
      <c r="F19" s="27" t="s">
        <v>29</v>
      </c>
      <c r="G19" s="27" t="s">
        <v>30</v>
      </c>
      <c r="H19" s="27" t="s">
        <v>31</v>
      </c>
      <c r="I19" s="27" t="s">
        <v>366</v>
      </c>
    </row>
    <row r="20" spans="2:9">
      <c r="B20" s="247"/>
      <c r="C20" s="247"/>
      <c r="D20" s="228"/>
      <c r="E20" s="178">
        <v>1.85</v>
      </c>
      <c r="F20" s="179">
        <v>0.02</v>
      </c>
      <c r="G20" s="179">
        <v>0.26</v>
      </c>
      <c r="H20" s="178">
        <v>0.17</v>
      </c>
      <c r="I20" s="178" t="s">
        <v>45</v>
      </c>
    </row>
    <row r="21" spans="2:9" ht="3.75" customHeight="1">
      <c r="B21" s="250"/>
      <c r="C21" s="250"/>
      <c r="D21" s="228"/>
      <c r="E21" s="251"/>
      <c r="F21" s="251"/>
      <c r="G21" s="251"/>
      <c r="H21" s="251"/>
      <c r="I21" s="251"/>
    </row>
    <row r="22" spans="2:9" ht="51">
      <c r="B22" s="28" t="s">
        <v>32</v>
      </c>
      <c r="C22" s="28" t="s">
        <v>33</v>
      </c>
      <c r="D22" s="220"/>
      <c r="E22" s="29" t="s">
        <v>34</v>
      </c>
      <c r="F22" s="28" t="s">
        <v>35</v>
      </c>
      <c r="G22" s="28" t="s">
        <v>36</v>
      </c>
      <c r="H22" s="28" t="s">
        <v>37</v>
      </c>
      <c r="I22" s="30" t="s">
        <v>38</v>
      </c>
    </row>
    <row r="23" spans="2:9" ht="30">
      <c r="B23" s="31" t="s">
        <v>39</v>
      </c>
      <c r="C23" s="25">
        <v>924831.49</v>
      </c>
      <c r="D23" s="221"/>
      <c r="E23" s="32">
        <v>45167</v>
      </c>
      <c r="F23" s="32">
        <v>45173</v>
      </c>
      <c r="G23" s="33">
        <v>45177</v>
      </c>
      <c r="H23" s="32">
        <v>45205</v>
      </c>
      <c r="I23" s="34">
        <f>H23-E23</f>
        <v>38</v>
      </c>
    </row>
    <row r="24" spans="2:9" ht="30" customHeight="1">
      <c r="B24" s="31" t="s">
        <v>367</v>
      </c>
      <c r="C24" s="25">
        <v>535035.12</v>
      </c>
      <c r="D24" s="221"/>
      <c r="E24" s="32">
        <v>45565</v>
      </c>
      <c r="F24" s="32">
        <v>45574</v>
      </c>
      <c r="G24" s="33">
        <v>45583</v>
      </c>
      <c r="H24" s="32">
        <v>45593</v>
      </c>
      <c r="I24" s="34">
        <f>H24-E24</f>
        <v>28</v>
      </c>
    </row>
    <row r="25" spans="2:9" ht="30" customHeight="1">
      <c r="B25" s="31"/>
      <c r="C25" s="25"/>
      <c r="D25" s="221"/>
      <c r="E25" s="32"/>
      <c r="F25" s="32"/>
      <c r="G25" s="33"/>
      <c r="H25" s="32"/>
      <c r="I25" s="34"/>
    </row>
    <row r="26" spans="2:9" ht="27" customHeight="1">
      <c r="B26" s="23"/>
      <c r="C26" s="35"/>
      <c r="D26" s="221"/>
      <c r="E26" s="32"/>
      <c r="F26" s="32"/>
      <c r="G26" s="33"/>
      <c r="H26" s="32"/>
      <c r="I26" s="34"/>
    </row>
    <row r="27" spans="2:9" ht="60">
      <c r="B27" s="36" t="s">
        <v>40</v>
      </c>
      <c r="C27" s="37" t="s">
        <v>41</v>
      </c>
      <c r="D27" s="221"/>
      <c r="E27" s="38" t="s">
        <v>42</v>
      </c>
      <c r="F27" s="39" t="s">
        <v>34</v>
      </c>
      <c r="G27" s="224" t="s">
        <v>43</v>
      </c>
      <c r="H27" s="224"/>
      <c r="I27" s="224"/>
    </row>
    <row r="28" spans="2:9">
      <c r="B28" s="40" t="s">
        <v>44</v>
      </c>
      <c r="C28" s="41"/>
      <c r="D28" s="221"/>
      <c r="E28" s="35"/>
      <c r="F28" s="42"/>
      <c r="G28" s="225" t="s">
        <v>45</v>
      </c>
      <c r="H28" s="225"/>
      <c r="I28" s="225"/>
    </row>
    <row r="29" spans="2:9">
      <c r="B29" s="40"/>
      <c r="C29" s="41"/>
      <c r="D29" s="222"/>
      <c r="E29" s="35"/>
      <c r="F29" s="42"/>
      <c r="G29" s="225" t="s">
        <v>45</v>
      </c>
      <c r="H29" s="225"/>
      <c r="I29" s="225"/>
    </row>
    <row r="30" spans="2:9">
      <c r="B30" s="1"/>
      <c r="C30" s="43"/>
      <c r="D30" s="43"/>
      <c r="E30" s="43"/>
      <c r="F30" s="43"/>
      <c r="G30" s="43"/>
      <c r="H30" s="43"/>
      <c r="I30" s="43"/>
    </row>
  </sheetData>
  <mergeCells count="14">
    <mergeCell ref="B2:I2"/>
    <mergeCell ref="D3:D21"/>
    <mergeCell ref="E3:I3"/>
    <mergeCell ref="E4:I11"/>
    <mergeCell ref="E12:I12"/>
    <mergeCell ref="E16:I16"/>
    <mergeCell ref="B19:C20"/>
    <mergeCell ref="B21:C21"/>
    <mergeCell ref="E21:I21"/>
    <mergeCell ref="G27:I27"/>
    <mergeCell ref="G28:I28"/>
    <mergeCell ref="G29:I29"/>
    <mergeCell ref="E13:I15"/>
    <mergeCell ref="E17:I18"/>
  </mergeCells>
  <phoneticPr fontId="21" type="noConversion"/>
  <conditionalFormatting sqref="K2:K5 K7">
    <cfRule type="cellIs" dxfId="3" priority="1" operator="lessThan">
      <formula>0</formula>
    </cfRule>
  </conditionalFormatting>
  <pageMargins left="0.25" right="0.25"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EB2E6-4EFD-4979-AA78-9880F9980382}">
  <sheetPr>
    <pageSetUpPr fitToPage="1"/>
  </sheetPr>
  <dimension ref="B1:W50"/>
  <sheetViews>
    <sheetView tabSelected="1" view="pageBreakPreview" topLeftCell="A5" zoomScale="70" zoomScaleNormal="55" zoomScaleSheetLayoutView="70" zoomScalePageLayoutView="40" workbookViewId="0">
      <selection activeCell="K17" sqref="K17"/>
    </sheetView>
  </sheetViews>
  <sheetFormatPr defaultColWidth="9" defaultRowHeight="15" outlineLevelRow="1" outlineLevelCol="1"/>
  <cols>
    <col min="1" max="1" width="1.7109375" customWidth="1"/>
    <col min="2" max="2" width="32.7109375" customWidth="1"/>
    <col min="3" max="3" width="23.42578125" customWidth="1"/>
    <col min="4" max="4" width="3" customWidth="1"/>
    <col min="5" max="5" width="20.42578125" customWidth="1"/>
    <col min="6" max="9" width="17.42578125" customWidth="1"/>
    <col min="10" max="10" width="9.140625" customWidth="1" outlineLevel="1"/>
    <col min="11" max="11" width="28.5703125" customWidth="1" outlineLevel="1"/>
    <col min="12" max="20" width="13" customWidth="1"/>
  </cols>
  <sheetData>
    <row r="1" spans="2:20">
      <c r="B1" s="1">
        <f ca="1">TODAY()</f>
        <v>45625</v>
      </c>
    </row>
    <row r="2" spans="2:20" ht="41.25" customHeight="1">
      <c r="B2" s="313" t="s">
        <v>267</v>
      </c>
      <c r="C2" s="314"/>
      <c r="D2" s="314"/>
      <c r="E2" s="314"/>
      <c r="F2" s="314"/>
      <c r="G2" s="314"/>
      <c r="H2" s="314"/>
      <c r="I2" s="314"/>
      <c r="K2" s="2" t="s">
        <v>268</v>
      </c>
      <c r="L2" s="3"/>
      <c r="M2" s="3"/>
      <c r="N2" s="3"/>
      <c r="O2" s="3"/>
      <c r="P2" s="3"/>
      <c r="Q2" s="3"/>
      <c r="R2" s="3"/>
      <c r="S2" s="3"/>
      <c r="T2" s="3"/>
    </row>
    <row r="3" spans="2:20" ht="60">
      <c r="B3" s="96" t="s">
        <v>269</v>
      </c>
      <c r="C3" s="97">
        <v>45110</v>
      </c>
      <c r="D3" s="315"/>
      <c r="E3" s="316" t="s">
        <v>3</v>
      </c>
      <c r="F3" s="316"/>
      <c r="G3" s="316"/>
      <c r="H3" s="316"/>
      <c r="I3" s="316"/>
      <c r="K3" s="2"/>
      <c r="L3" s="7">
        <v>45412</v>
      </c>
      <c r="M3" s="7">
        <v>45442</v>
      </c>
      <c r="N3" s="7">
        <v>45473</v>
      </c>
      <c r="O3" s="7">
        <v>45504</v>
      </c>
      <c r="P3" s="7">
        <v>45535</v>
      </c>
      <c r="Q3" s="7">
        <v>45565</v>
      </c>
      <c r="R3" s="7">
        <v>45596</v>
      </c>
      <c r="S3" s="7">
        <v>45597</v>
      </c>
      <c r="T3" s="7">
        <v>45657</v>
      </c>
    </row>
    <row r="4" spans="2:20" ht="90">
      <c r="B4" s="98" t="s">
        <v>270</v>
      </c>
      <c r="C4" s="99" t="s">
        <v>200</v>
      </c>
      <c r="D4" s="315"/>
      <c r="E4" s="317"/>
      <c r="F4" s="317"/>
      <c r="G4" s="317"/>
      <c r="H4" s="317"/>
      <c r="I4" s="317"/>
      <c r="K4" s="10" t="s">
        <v>6</v>
      </c>
      <c r="L4" s="11">
        <v>0.01</v>
      </c>
      <c r="M4" s="11">
        <v>5.45E-2</v>
      </c>
      <c r="N4" s="12">
        <v>0.1</v>
      </c>
      <c r="O4" s="12">
        <v>0.2</v>
      </c>
      <c r="P4" s="12">
        <v>0.25</v>
      </c>
      <c r="Q4" s="12">
        <v>0.26</v>
      </c>
      <c r="R4" s="12">
        <v>0.3</v>
      </c>
      <c r="S4" s="12">
        <v>0.35</v>
      </c>
      <c r="T4" s="12">
        <v>0.42</v>
      </c>
    </row>
    <row r="5" spans="2:20" ht="45">
      <c r="B5" s="98" t="s">
        <v>271</v>
      </c>
      <c r="C5" s="100" t="s">
        <v>272</v>
      </c>
      <c r="D5" s="315"/>
      <c r="E5" s="317"/>
      <c r="F5" s="317"/>
      <c r="G5" s="317"/>
      <c r="H5" s="317"/>
      <c r="I5" s="317"/>
      <c r="K5" s="14" t="s">
        <v>8</v>
      </c>
      <c r="L5" s="82">
        <v>0</v>
      </c>
      <c r="M5" s="82">
        <v>0</v>
      </c>
      <c r="N5" s="176">
        <f>M5+N6</f>
        <v>6.0000000000000001E-3</v>
      </c>
      <c r="O5" s="176">
        <f t="shared" ref="O5:S5" si="0">N5+O6</f>
        <v>1.84E-2</v>
      </c>
      <c r="P5" s="176">
        <f t="shared" si="0"/>
        <v>5.6399999999999999E-2</v>
      </c>
      <c r="Q5" s="176">
        <f t="shared" si="0"/>
        <v>0.1195</v>
      </c>
      <c r="R5" s="176">
        <f t="shared" si="0"/>
        <v>0.22689999999999999</v>
      </c>
      <c r="S5" s="176">
        <f t="shared" si="0"/>
        <v>0.28179999999999999</v>
      </c>
      <c r="T5" s="83"/>
    </row>
    <row r="6" spans="2:20" ht="90">
      <c r="B6" s="98" t="s">
        <v>273</v>
      </c>
      <c r="C6" s="99" t="s">
        <v>203</v>
      </c>
      <c r="D6" s="315"/>
      <c r="E6" s="317"/>
      <c r="F6" s="317"/>
      <c r="G6" s="317"/>
      <c r="H6" s="317"/>
      <c r="I6" s="317"/>
      <c r="K6" s="16" t="s">
        <v>11</v>
      </c>
      <c r="L6" s="70">
        <v>0</v>
      </c>
      <c r="M6" s="70">
        <v>0</v>
      </c>
      <c r="N6" s="70">
        <v>6.0000000000000001E-3</v>
      </c>
      <c r="O6" s="70">
        <v>1.24E-2</v>
      </c>
      <c r="P6" s="70">
        <v>3.7999999999999999E-2</v>
      </c>
      <c r="Q6" s="194">
        <v>6.3100000000000003E-2</v>
      </c>
      <c r="R6" s="70">
        <v>0.1074</v>
      </c>
      <c r="S6" s="70">
        <v>5.4899999999999997E-2</v>
      </c>
      <c r="T6" s="70"/>
    </row>
    <row r="7" spans="2:20" ht="60">
      <c r="B7" s="98" t="s">
        <v>274</v>
      </c>
      <c r="C7" s="99" t="s">
        <v>205</v>
      </c>
      <c r="D7" s="315"/>
      <c r="E7" s="317"/>
      <c r="F7" s="317"/>
      <c r="G7" s="317"/>
      <c r="H7" s="317"/>
      <c r="I7" s="317"/>
      <c r="K7" s="18" t="s">
        <v>14</v>
      </c>
      <c r="L7" s="19">
        <v>1.6299999999999999E-2</v>
      </c>
      <c r="M7" s="19">
        <v>5.0200000000000002E-2</v>
      </c>
      <c r="N7" s="19">
        <v>8.3000000000000004E-2</v>
      </c>
      <c r="O7" s="19">
        <f>(O3-C9)/(C12-C9)</f>
        <v>0.11693989071038251</v>
      </c>
      <c r="P7" s="19">
        <f>(P3-C9)/(C12-C9)</f>
        <v>0.15081967213114755</v>
      </c>
      <c r="Q7" s="19">
        <f>(Q3-C9)/(C12-C9)</f>
        <v>0.18360655737704917</v>
      </c>
      <c r="R7" s="19">
        <f>(R3-C9)/(C12-C9)</f>
        <v>0.2174863387978142</v>
      </c>
      <c r="S7" s="19">
        <v>0.25</v>
      </c>
      <c r="T7" s="19">
        <f>(T3-C9)/(C12-C9)</f>
        <v>0.28415300546448086</v>
      </c>
    </row>
    <row r="8" spans="2:20" ht="45">
      <c r="B8" s="98" t="s">
        <v>275</v>
      </c>
      <c r="C8" s="97">
        <v>45272</v>
      </c>
      <c r="D8" s="315"/>
      <c r="E8" s="317"/>
      <c r="F8" s="317"/>
      <c r="G8" s="317"/>
      <c r="H8" s="317"/>
      <c r="I8" s="317"/>
    </row>
    <row r="9" spans="2:20" ht="60">
      <c r="B9" s="98" t="s">
        <v>276</v>
      </c>
      <c r="C9" s="101">
        <v>45397</v>
      </c>
      <c r="D9" s="315"/>
      <c r="E9" s="317"/>
      <c r="F9" s="317"/>
      <c r="G9" s="317"/>
      <c r="H9" s="317"/>
      <c r="I9" s="317"/>
    </row>
    <row r="10" spans="2:20" ht="45">
      <c r="B10" s="98" t="s">
        <v>277</v>
      </c>
      <c r="C10" s="102">
        <v>915</v>
      </c>
      <c r="D10" s="315"/>
      <c r="E10" s="317"/>
      <c r="F10" s="317"/>
      <c r="G10" s="317"/>
      <c r="H10" s="317"/>
      <c r="I10" s="317"/>
    </row>
    <row r="11" spans="2:20" ht="45">
      <c r="B11" s="103" t="s">
        <v>278</v>
      </c>
      <c r="C11" s="102">
        <v>0</v>
      </c>
      <c r="D11" s="315"/>
      <c r="E11" s="317"/>
      <c r="F11" s="317"/>
      <c r="G11" s="317"/>
      <c r="H11" s="317"/>
      <c r="I11" s="317"/>
    </row>
    <row r="12" spans="2:20" ht="45">
      <c r="B12" s="98" t="s">
        <v>279</v>
      </c>
      <c r="C12" s="101">
        <f>C9+C10+C11</f>
        <v>46312</v>
      </c>
      <c r="D12" s="315"/>
      <c r="E12" s="318" t="s">
        <v>280</v>
      </c>
      <c r="F12" s="318"/>
      <c r="G12" s="318"/>
      <c r="H12" s="318"/>
      <c r="I12" s="318"/>
    </row>
    <row r="13" spans="2:20" ht="72.75" customHeight="1">
      <c r="B13" s="104" t="s">
        <v>281</v>
      </c>
      <c r="C13" s="47">
        <f ca="1">(B1-C9)/(C12-C9)</f>
        <v>0.24918032786885247</v>
      </c>
      <c r="D13" s="315"/>
      <c r="E13" s="330" t="s">
        <v>380</v>
      </c>
      <c r="F13" s="321"/>
      <c r="G13" s="321"/>
      <c r="H13" s="321"/>
      <c r="I13" s="321"/>
    </row>
    <row r="14" spans="2:20" ht="72.75" customHeight="1">
      <c r="B14" s="103" t="s">
        <v>282</v>
      </c>
      <c r="C14" s="105">
        <v>38746632.259999998</v>
      </c>
      <c r="D14" s="315"/>
      <c r="E14" s="321"/>
      <c r="F14" s="321"/>
      <c r="G14" s="321"/>
      <c r="H14" s="321"/>
      <c r="I14" s="321"/>
    </row>
    <row r="15" spans="2:20" ht="72.75" customHeight="1">
      <c r="B15" s="103" t="s">
        <v>283</v>
      </c>
      <c r="C15" s="105">
        <f>SUM(C23:C27)</f>
        <v>10466820.18</v>
      </c>
      <c r="D15" s="315"/>
      <c r="E15" s="321"/>
      <c r="F15" s="321"/>
      <c r="G15" s="321"/>
      <c r="H15" s="321"/>
      <c r="I15" s="321"/>
    </row>
    <row r="16" spans="2:20" ht="45">
      <c r="B16" s="103" t="s">
        <v>284</v>
      </c>
      <c r="C16" s="175">
        <f>C15/C14</f>
        <v>0.27013496578915319</v>
      </c>
      <c r="D16" s="315"/>
      <c r="E16" s="319" t="s">
        <v>285</v>
      </c>
      <c r="F16" s="320"/>
      <c r="G16" s="320"/>
      <c r="H16" s="320"/>
      <c r="I16" s="320"/>
    </row>
    <row r="17" spans="2:9" ht="45" customHeight="1">
      <c r="B17" s="103" t="s">
        <v>286</v>
      </c>
      <c r="C17" s="193">
        <f>S5</f>
        <v>0.28179999999999999</v>
      </c>
      <c r="D17" s="315"/>
      <c r="E17" s="322" t="s">
        <v>355</v>
      </c>
      <c r="F17" s="323"/>
      <c r="G17" s="323"/>
      <c r="H17" s="323"/>
      <c r="I17" s="323"/>
    </row>
    <row r="18" spans="2:9" ht="75">
      <c r="B18" s="104" t="s">
        <v>287</v>
      </c>
      <c r="C18" s="97">
        <v>45426</v>
      </c>
      <c r="D18" s="315"/>
      <c r="E18" s="323"/>
      <c r="F18" s="323"/>
      <c r="G18" s="323"/>
      <c r="H18" s="323"/>
      <c r="I18" s="323"/>
    </row>
    <row r="19" spans="2:9" ht="15" customHeight="1">
      <c r="B19" s="247" t="s">
        <v>289</v>
      </c>
      <c r="C19" s="247"/>
      <c r="D19" s="315"/>
      <c r="E19" s="27" t="s">
        <v>28</v>
      </c>
      <c r="F19" s="27" t="s">
        <v>29</v>
      </c>
      <c r="G19" s="27" t="s">
        <v>30</v>
      </c>
      <c r="H19" s="27" t="s">
        <v>31</v>
      </c>
      <c r="I19" s="27" t="s">
        <v>366</v>
      </c>
    </row>
    <row r="20" spans="2:9">
      <c r="B20" s="247"/>
      <c r="C20" s="247"/>
      <c r="D20" s="315"/>
      <c r="E20" s="198">
        <v>1.46E-2</v>
      </c>
      <c r="F20" s="198">
        <v>1.5599999999999999E-2</v>
      </c>
      <c r="G20" s="198">
        <v>2.0299999999999999E-2</v>
      </c>
      <c r="H20" s="198">
        <v>4.4000000000000003E-3</v>
      </c>
      <c r="I20" s="198" t="s">
        <v>45</v>
      </c>
    </row>
    <row r="21" spans="2:9" ht="3.75" customHeight="1">
      <c r="B21" s="325"/>
      <c r="C21" s="325"/>
      <c r="D21" s="315"/>
      <c r="E21" s="326"/>
      <c r="F21" s="326"/>
      <c r="G21" s="326"/>
      <c r="H21" s="326"/>
      <c r="I21" s="326"/>
    </row>
    <row r="22" spans="2:9" ht="60">
      <c r="B22" s="106" t="s">
        <v>32</v>
      </c>
      <c r="C22" s="106" t="s">
        <v>218</v>
      </c>
      <c r="D22" s="107"/>
      <c r="E22" s="103" t="s">
        <v>34</v>
      </c>
      <c r="F22" s="106" t="s">
        <v>35</v>
      </c>
      <c r="G22" s="106" t="s">
        <v>36</v>
      </c>
      <c r="H22" s="108" t="s">
        <v>77</v>
      </c>
      <c r="I22" s="109" t="s">
        <v>219</v>
      </c>
    </row>
    <row r="23" spans="2:9" ht="30">
      <c r="B23" s="110" t="s">
        <v>233</v>
      </c>
      <c r="C23" s="105">
        <v>3874663.23</v>
      </c>
      <c r="D23" s="111"/>
      <c r="E23" s="112">
        <v>45289</v>
      </c>
      <c r="F23" s="112" t="s">
        <v>288</v>
      </c>
      <c r="G23" s="113">
        <v>45303</v>
      </c>
      <c r="H23" s="113">
        <v>45334</v>
      </c>
      <c r="I23" s="114">
        <f>H23-E23</f>
        <v>45</v>
      </c>
    </row>
    <row r="24" spans="2:9" ht="60">
      <c r="B24" s="110" t="s">
        <v>234</v>
      </c>
      <c r="C24" s="105">
        <v>3874663.23</v>
      </c>
      <c r="D24" s="111"/>
      <c r="E24" s="112">
        <v>45398</v>
      </c>
      <c r="F24" s="112">
        <v>45427</v>
      </c>
      <c r="G24" s="113">
        <v>45448</v>
      </c>
      <c r="H24" s="212" t="s">
        <v>368</v>
      </c>
      <c r="I24" s="213" t="s">
        <v>369</v>
      </c>
    </row>
    <row r="25" spans="2:9" ht="30">
      <c r="B25" s="110" t="s">
        <v>292</v>
      </c>
      <c r="C25" s="105">
        <v>956972.05</v>
      </c>
      <c r="D25" s="111"/>
      <c r="E25" s="112">
        <v>45476</v>
      </c>
      <c r="F25" s="112">
        <v>45482</v>
      </c>
      <c r="G25" s="112">
        <v>45498</v>
      </c>
      <c r="H25" s="112">
        <v>45512</v>
      </c>
      <c r="I25" s="114">
        <f>H25-E25</f>
        <v>36</v>
      </c>
    </row>
    <row r="26" spans="2:9" ht="30">
      <c r="B26" s="188" t="s">
        <v>353</v>
      </c>
      <c r="C26" s="187" t="s">
        <v>354</v>
      </c>
      <c r="D26" s="111"/>
      <c r="E26" s="189">
        <v>45541</v>
      </c>
      <c r="F26" s="189">
        <v>45547</v>
      </c>
      <c r="G26" s="112">
        <v>45558</v>
      </c>
      <c r="H26" s="112">
        <v>45575</v>
      </c>
      <c r="I26" s="114">
        <f>H26-E26</f>
        <v>34</v>
      </c>
    </row>
    <row r="27" spans="2:9" ht="30">
      <c r="B27" s="188" t="s">
        <v>356</v>
      </c>
      <c r="C27" s="187">
        <v>1760521.67</v>
      </c>
      <c r="D27" s="111"/>
      <c r="E27" s="189">
        <v>45562</v>
      </c>
      <c r="F27" s="189">
        <v>45580</v>
      </c>
      <c r="G27" s="210">
        <v>45583</v>
      </c>
      <c r="H27" s="210">
        <v>45593</v>
      </c>
      <c r="I27" s="211">
        <v>32</v>
      </c>
    </row>
    <row r="28" spans="2:9" ht="30">
      <c r="B28" s="188" t="s">
        <v>374</v>
      </c>
      <c r="C28" s="187">
        <v>2000191</v>
      </c>
      <c r="D28" s="111"/>
      <c r="E28" s="189">
        <v>45590</v>
      </c>
      <c r="F28" s="189">
        <v>45610</v>
      </c>
      <c r="G28" s="210">
        <v>45614</v>
      </c>
      <c r="H28" s="210"/>
      <c r="I28" s="211"/>
    </row>
    <row r="29" spans="2:9">
      <c r="B29" s="214"/>
      <c r="C29" s="215"/>
      <c r="D29" s="216"/>
      <c r="E29" s="217"/>
      <c r="F29" s="217"/>
      <c r="G29" s="217"/>
      <c r="H29" s="217"/>
      <c r="I29" s="218"/>
    </row>
    <row r="30" spans="2:9" s="2" customFormat="1" ht="60" outlineLevel="1">
      <c r="B30" s="40" t="s">
        <v>40</v>
      </c>
      <c r="C30" s="105" t="s">
        <v>41</v>
      </c>
      <c r="D30" s="115"/>
      <c r="E30" s="99" t="s">
        <v>42</v>
      </c>
      <c r="F30" s="99" t="s">
        <v>34</v>
      </c>
      <c r="G30" s="327" t="s">
        <v>43</v>
      </c>
      <c r="H30" s="327"/>
      <c r="I30" s="327"/>
    </row>
    <row r="31" spans="2:9" outlineLevel="1">
      <c r="B31" s="40"/>
      <c r="C31" s="105"/>
      <c r="D31" s="116"/>
      <c r="E31" s="117"/>
      <c r="F31" s="118"/>
      <c r="G31" s="324"/>
      <c r="H31" s="324"/>
      <c r="I31" s="324"/>
    </row>
    <row r="32" spans="2:9" outlineLevel="1">
      <c r="B32" s="40"/>
      <c r="C32" s="105"/>
      <c r="D32" s="116"/>
      <c r="E32" s="117"/>
      <c r="F32" s="118"/>
      <c r="G32" s="324"/>
      <c r="H32" s="324"/>
      <c r="I32" s="324"/>
    </row>
    <row r="33" spans="3:23">
      <c r="C33" s="119"/>
      <c r="D33" s="120"/>
      <c r="E33" s="120"/>
      <c r="F33" s="120"/>
      <c r="G33" s="120"/>
      <c r="H33" s="120"/>
      <c r="I33" s="120"/>
      <c r="J33" s="121"/>
      <c r="K33" s="121"/>
      <c r="L33" s="121"/>
      <c r="M33" s="121"/>
      <c r="N33" s="121"/>
      <c r="O33" s="121"/>
      <c r="P33" s="121"/>
      <c r="Q33" s="121"/>
      <c r="R33" s="121"/>
      <c r="S33" s="121"/>
      <c r="T33" s="121"/>
      <c r="U33" s="121"/>
      <c r="V33" s="121"/>
      <c r="W33" s="121"/>
    </row>
    <row r="36" spans="3:23">
      <c r="J36" s="121"/>
      <c r="K36" s="121"/>
      <c r="L36" s="121"/>
      <c r="M36" s="121"/>
      <c r="N36" s="121"/>
      <c r="O36" s="121"/>
      <c r="P36" s="121"/>
      <c r="Q36" s="121"/>
      <c r="R36" s="121"/>
      <c r="S36" s="121"/>
      <c r="T36" s="121"/>
      <c r="U36" s="121"/>
      <c r="V36" s="121"/>
      <c r="W36" s="121"/>
    </row>
    <row r="37" spans="3:23">
      <c r="L37" s="121"/>
      <c r="M37" s="121"/>
      <c r="N37" s="121"/>
      <c r="O37" s="121"/>
      <c r="P37" s="121"/>
      <c r="Q37" s="121"/>
      <c r="R37" s="121"/>
      <c r="S37" s="121"/>
      <c r="T37" s="121"/>
      <c r="U37" s="121"/>
      <c r="V37" s="121"/>
      <c r="W37" s="121"/>
    </row>
    <row r="38" spans="3:23">
      <c r="L38" s="121"/>
      <c r="M38" s="121"/>
      <c r="N38" s="121"/>
      <c r="O38" s="121"/>
      <c r="P38" s="121"/>
      <c r="Q38" s="121"/>
      <c r="R38" s="121"/>
      <c r="S38" s="121"/>
      <c r="T38" s="121"/>
      <c r="U38" s="121"/>
      <c r="V38" s="121"/>
      <c r="W38" s="121"/>
    </row>
    <row r="39" spans="3:23">
      <c r="J39" s="121"/>
      <c r="K39" s="121"/>
      <c r="L39" s="121"/>
      <c r="M39" s="121"/>
      <c r="N39" s="121"/>
      <c r="O39" s="121"/>
      <c r="P39" s="121"/>
      <c r="Q39" s="121"/>
      <c r="R39" s="121"/>
      <c r="S39" s="121"/>
      <c r="T39" s="121"/>
      <c r="U39" s="121"/>
      <c r="V39" s="121"/>
      <c r="W39" s="121"/>
    </row>
    <row r="40" spans="3:23">
      <c r="J40" s="121"/>
      <c r="K40" s="121"/>
      <c r="L40" s="121"/>
      <c r="M40" s="121"/>
      <c r="N40" s="121"/>
      <c r="O40" s="121"/>
      <c r="P40" s="121"/>
      <c r="Q40" s="121"/>
      <c r="R40" s="121"/>
      <c r="S40" s="121"/>
      <c r="T40" s="121"/>
      <c r="U40" s="121"/>
      <c r="V40" s="121"/>
      <c r="W40" s="121"/>
    </row>
    <row r="41" spans="3:23">
      <c r="J41" s="121"/>
      <c r="K41" s="121"/>
      <c r="L41" s="121"/>
      <c r="M41" s="121"/>
      <c r="N41" s="121"/>
      <c r="O41" s="121"/>
      <c r="P41" s="121"/>
      <c r="Q41" s="121"/>
      <c r="R41" s="121"/>
      <c r="S41" s="121"/>
      <c r="T41" s="121"/>
      <c r="U41" s="121"/>
      <c r="V41" s="121"/>
      <c r="W41" s="121"/>
    </row>
    <row r="42" spans="3:23">
      <c r="J42" s="121"/>
      <c r="K42" s="121"/>
      <c r="L42" s="121"/>
      <c r="M42" s="121"/>
      <c r="N42" s="121"/>
      <c r="O42" s="121"/>
      <c r="P42" s="121"/>
      <c r="Q42" s="121"/>
      <c r="R42" s="121"/>
      <c r="S42" s="121"/>
      <c r="T42" s="121"/>
      <c r="U42" s="121"/>
      <c r="V42" s="121"/>
      <c r="W42" s="121"/>
    </row>
    <row r="43" spans="3:23">
      <c r="J43" s="121"/>
      <c r="K43" s="121"/>
      <c r="L43" s="121"/>
      <c r="M43" s="121"/>
      <c r="N43" s="121"/>
      <c r="O43" s="121"/>
      <c r="P43" s="121"/>
      <c r="Q43" s="121"/>
      <c r="R43" s="121"/>
      <c r="S43" s="121"/>
      <c r="T43" s="121"/>
      <c r="U43" s="121"/>
      <c r="V43" s="121"/>
      <c r="W43" s="121"/>
    </row>
    <row r="44" spans="3:23">
      <c r="J44" s="121"/>
      <c r="K44" s="121"/>
      <c r="L44" s="121"/>
      <c r="M44" s="121"/>
      <c r="N44" s="121"/>
      <c r="O44" s="121"/>
      <c r="P44" s="121"/>
      <c r="Q44" s="121"/>
      <c r="R44" s="121"/>
      <c r="S44" s="121"/>
      <c r="T44" s="121"/>
      <c r="U44" s="121"/>
      <c r="V44" s="121"/>
      <c r="W44" s="121"/>
    </row>
    <row r="45" spans="3:23">
      <c r="J45" s="121"/>
      <c r="K45" s="121"/>
      <c r="L45" s="121"/>
      <c r="M45" s="121"/>
      <c r="N45" s="121"/>
      <c r="O45" s="121"/>
      <c r="P45" s="121"/>
      <c r="Q45" s="121"/>
      <c r="R45" s="121"/>
      <c r="S45" s="121"/>
      <c r="T45" s="121"/>
      <c r="U45" s="121"/>
      <c r="V45" s="121"/>
      <c r="W45" s="121"/>
    </row>
    <row r="46" spans="3:23">
      <c r="J46" s="121"/>
      <c r="K46" s="121"/>
      <c r="L46" s="121"/>
      <c r="M46" s="121"/>
      <c r="N46" s="121"/>
      <c r="O46" s="121"/>
      <c r="P46" s="121"/>
      <c r="Q46" s="121"/>
      <c r="R46" s="121"/>
      <c r="S46" s="121"/>
      <c r="T46" s="121"/>
      <c r="U46" s="121"/>
      <c r="V46" s="121"/>
      <c r="W46" s="121"/>
    </row>
    <row r="47" spans="3:23">
      <c r="J47" s="121"/>
      <c r="K47" s="121"/>
      <c r="L47" s="121"/>
      <c r="M47" s="121"/>
      <c r="N47" s="121"/>
      <c r="O47" s="121"/>
      <c r="P47" s="121"/>
      <c r="Q47" s="121"/>
      <c r="R47" s="121"/>
      <c r="S47" s="121"/>
      <c r="T47" s="121"/>
      <c r="U47" s="121"/>
      <c r="V47" s="121"/>
      <c r="W47" s="121"/>
    </row>
    <row r="48" spans="3:23">
      <c r="J48" s="121"/>
      <c r="K48" s="121"/>
      <c r="L48" s="121"/>
      <c r="M48" s="121"/>
      <c r="N48" s="121"/>
      <c r="O48" s="121"/>
      <c r="P48" s="121"/>
      <c r="Q48" s="121"/>
      <c r="R48" s="121"/>
      <c r="S48" s="121"/>
      <c r="T48" s="121"/>
      <c r="U48" s="121"/>
      <c r="V48" s="121"/>
      <c r="W48" s="121"/>
    </row>
    <row r="49" spans="10:23">
      <c r="J49" s="121"/>
      <c r="K49" s="121"/>
      <c r="L49" s="121"/>
      <c r="M49" s="121"/>
      <c r="N49" s="121"/>
      <c r="O49" s="121"/>
      <c r="P49" s="122"/>
      <c r="Q49" s="122"/>
      <c r="R49" s="121"/>
      <c r="S49" s="121"/>
      <c r="T49" s="121"/>
      <c r="U49" s="121"/>
      <c r="V49" s="121"/>
      <c r="W49" s="121"/>
    </row>
    <row r="50" spans="10:23">
      <c r="J50" s="121"/>
      <c r="K50" s="121"/>
      <c r="L50" s="121"/>
      <c r="M50" s="121"/>
      <c r="N50" s="121"/>
      <c r="O50" s="121"/>
      <c r="P50" s="122"/>
      <c r="Q50" s="122"/>
      <c r="R50" s="121"/>
      <c r="S50" s="121"/>
      <c r="T50" s="121"/>
      <c r="U50" s="121"/>
      <c r="V50" s="121"/>
      <c r="W50" s="121"/>
    </row>
  </sheetData>
  <mergeCells count="14">
    <mergeCell ref="G31:I31"/>
    <mergeCell ref="G32:I32"/>
    <mergeCell ref="B21:C21"/>
    <mergeCell ref="E21:I21"/>
    <mergeCell ref="G30:I30"/>
    <mergeCell ref="B2:I2"/>
    <mergeCell ref="D3:D21"/>
    <mergeCell ref="E3:I3"/>
    <mergeCell ref="E4:I11"/>
    <mergeCell ref="E12:I12"/>
    <mergeCell ref="E16:I16"/>
    <mergeCell ref="B19:C20"/>
    <mergeCell ref="E13:I15"/>
    <mergeCell ref="E17:I18"/>
  </mergeCells>
  <phoneticPr fontId="21" type="noConversion"/>
  <conditionalFormatting sqref="J2:J21 J23:J32 J51:J1048576">
    <cfRule type="cellIs" dxfId="2" priority="3" operator="greaterThan">
      <formula>56</formula>
    </cfRule>
  </conditionalFormatting>
  <conditionalFormatting sqref="J2:K5 J6 J7:K32 J51:K1048576">
    <cfRule type="cellIs" dxfId="1" priority="1" operator="lessThan">
      <formula>0</formula>
    </cfRule>
  </conditionalFormatting>
  <conditionalFormatting sqref="K22:K29">
    <cfRule type="cellIs" dxfId="0" priority="2" operator="greaterThan">
      <formula>56</formula>
    </cfRule>
  </conditionalFormatting>
  <pageMargins left="0.7" right="0.7" top="0.75" bottom="0.75" header="0.3" footer="0.3"/>
  <pageSetup paperSize="9" orientation="portrait"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1</vt:i4>
      </vt:variant>
    </vt:vector>
  </HeadingPairs>
  <TitlesOfParts>
    <vt:vector size="8" baseType="lpstr">
      <vt:lpstr>RSP.W11.01-02</vt:lpstr>
      <vt:lpstr>Centralizator</vt:lpstr>
      <vt:lpstr>RSP.W12.01-02</vt:lpstr>
      <vt:lpstr>RSP.W14.01</vt:lpstr>
      <vt:lpstr>RSP.W14.02</vt:lpstr>
      <vt:lpstr>RSP.W14.03</vt:lpstr>
      <vt:lpstr>RSP.W15.01</vt:lpstr>
      <vt:lpstr>RSP.W15.01!Область_печати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Roman Gavriluța</dc:creator>
  <cp:lastModifiedBy>Roman Gavriluta</cp:lastModifiedBy>
  <cp:lastPrinted>2024-11-29T14:20:41Z</cp:lastPrinted>
  <dcterms:created xsi:type="dcterms:W3CDTF">2015-06-05T18:19:34Z</dcterms:created>
  <dcterms:modified xsi:type="dcterms:W3CDTF">2024-11-29T14:20:45Z</dcterms:modified>
</cp:coreProperties>
</file>