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13_ncr:1_{57CEC5E3-1B51-45D7-B30B-65FA655816E2}" xr6:coauthVersionLast="47" xr6:coauthVersionMax="47" xr10:uidLastSave="{00000000-0000-0000-0000-000000000000}"/>
  <bookViews>
    <workbookView xWindow="-120" yWindow="-120" windowWidth="29040" windowHeight="15840" firstSheet="1" activeTab="2"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5" l="1"/>
  <c r="I33" i="5"/>
  <c r="I32" i="5"/>
  <c r="I31" i="5"/>
  <c r="I30" i="5"/>
  <c r="I29" i="5"/>
  <c r="I28" i="5"/>
  <c r="I27" i="5"/>
  <c r="C16" i="5"/>
  <c r="C17" i="5" s="1"/>
  <c r="C13" i="5"/>
  <c r="W7" i="1" l="1"/>
  <c r="V7" i="1"/>
  <c r="U7" i="1"/>
  <c r="T7" i="1"/>
  <c r="S7" i="1"/>
  <c r="R7" i="1"/>
  <c r="Q7" i="1"/>
  <c r="P7" i="1"/>
  <c r="O7" i="1"/>
  <c r="N7" i="1"/>
  <c r="M7" i="1"/>
  <c r="L7" i="1"/>
  <c r="C15" i="1"/>
  <c r="C16" i="1" s="1"/>
  <c r="C12" i="1"/>
  <c r="I24" i="1" l="1"/>
  <c r="I26" i="6" l="1"/>
  <c r="I56" i="2" l="1"/>
  <c r="I25" i="6" l="1"/>
  <c r="Q7" i="7" l="1"/>
  <c r="Q6" i="7"/>
  <c r="Q5" i="7"/>
  <c r="Q3" i="7"/>
  <c r="L7" i="7"/>
  <c r="L6" i="7"/>
  <c r="L5" i="7"/>
  <c r="L4" i="7"/>
  <c r="S5" i="7" l="1"/>
  <c r="K7" i="7" l="1"/>
  <c r="K6" i="7"/>
  <c r="K5" i="7"/>
  <c r="K4" i="7"/>
  <c r="B1" i="7"/>
  <c r="I55" i="2" l="1"/>
  <c r="I54" i="2" l="1"/>
  <c r="S3" i="7" l="1"/>
  <c r="I53" i="2" l="1"/>
  <c r="S4" i="7" l="1"/>
  <c r="Q6" i="5" l="1"/>
  <c r="R6" i="5" s="1"/>
  <c r="S6" i="5" s="1"/>
  <c r="T6" i="5" s="1"/>
  <c r="U6" i="5" s="1"/>
  <c r="V6" i="5" l="1"/>
  <c r="W6" i="5" s="1"/>
  <c r="Q5" i="3"/>
  <c r="R5" i="3" s="1"/>
  <c r="Q4" i="7" l="1"/>
  <c r="I23" i="6"/>
  <c r="B1" i="6"/>
  <c r="M7" i="7" l="1"/>
  <c r="S7" i="7"/>
  <c r="V8" i="5"/>
  <c r="B2" i="5"/>
  <c r="C14" i="5" s="1"/>
  <c r="M4" i="7" l="1"/>
  <c r="L8" i="5"/>
  <c r="O8" i="5"/>
  <c r="S8" i="5"/>
  <c r="W8" i="5"/>
  <c r="P8" i="5"/>
  <c r="T8" i="5"/>
  <c r="M8" i="5"/>
  <c r="Q8" i="5"/>
  <c r="U8" i="5"/>
  <c r="N8" i="5"/>
  <c r="R8" i="5"/>
  <c r="B1" i="4"/>
  <c r="M5" i="7" l="1"/>
  <c r="I27" i="3"/>
  <c r="I26" i="3"/>
  <c r="I25" i="3"/>
  <c r="I24" i="3"/>
  <c r="I23" i="3"/>
  <c r="C15" i="3"/>
  <c r="C16" i="3" s="1"/>
  <c r="C12" i="3"/>
  <c r="P7" i="3" s="1"/>
  <c r="N7" i="3"/>
  <c r="P6" i="3"/>
  <c r="Q4" i="3"/>
  <c r="P4" i="3"/>
  <c r="O4" i="3"/>
  <c r="N4" i="3"/>
  <c r="M4" i="3"/>
  <c r="L4" i="3"/>
  <c r="B1" i="3"/>
  <c r="C13" i="3" s="1"/>
  <c r="M7" i="3" l="1"/>
  <c r="R7" i="3"/>
  <c r="O7" i="3"/>
  <c r="Q7" i="3"/>
  <c r="L7" i="3"/>
  <c r="B2" i="2" l="1"/>
  <c r="M3" i="7" l="1"/>
  <c r="I23" i="1" l="1"/>
  <c r="S6" i="7"/>
  <c r="B1" i="1"/>
  <c r="C13" i="1" s="1"/>
  <c r="M6" i="7" l="1"/>
</calcChain>
</file>

<file path=xl/sharedStrings.xml><?xml version="1.0" encoding="utf-8"?>
<sst xmlns="http://schemas.openxmlformats.org/spreadsheetml/2006/main" count="580" uniqueCount="433">
  <si>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</si>
  <si>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</si>
  <si>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</si>
  <si>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</si>
  <si>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</si>
  <si>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</si>
  <si>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</si>
  <si>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</si>
  <si>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</si>
  <si>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</si>
  <si>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</si>
  <si>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</si>
  <si>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</si>
  <si>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</si>
  <si>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</si>
  <si>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</si>
  <si>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</si>
  <si>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</si>
  <si>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</si>
  <si>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</si>
  <si>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</si>
  <si>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</si>
  <si>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</si>
  <si>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</si>
  <si>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</si>
  <si>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</si>
  <si>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</si>
  <si>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</si>
  <si>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</si>
  <si>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</si>
  <si>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</si>
  <si>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</si>
  <si>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</si>
  <si>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</si>
  <si>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</si>
  <si>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</si>
  <si>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</si>
  <si>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</si>
  <si>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</si>
  <si>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</si>
  <si>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</si>
  <si>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</si>
  <si>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</si>
  <si>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</si>
  <si>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</si>
  <si>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</si>
  <si>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</si>
  <si>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</si>
  <si>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t xml:space="preserve">Harta cu sectoarele în lucru </t>
  </si>
  <si>
    <t>European Bank for Reconstruction and Development (EBRD),                                 Loan Agreement N° 45094 dated 28 June 2013</t>
  </si>
  <si>
    <t xml:space="preserve">83,0 km </t>
  </si>
  <si>
    <t>OZKA Insaat  A.S. (Turkey)</t>
  </si>
  <si>
    <t>IRD Engineering S.R.L (Italy) in association with ICT Intecontinental Consultants and Technocrats Pvt. Ltd (India)</t>
  </si>
  <si>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</si>
  <si>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</si>
  <si>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</si>
  <si>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</si>
  <si>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</si>
  <si>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</si>
  <si>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</si>
  <si>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</si>
  <si>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</si>
  <si>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</si>
  <si>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</si>
  <si>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</si>
  <si>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</si>
  <si>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</si>
  <si>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</si>
  <si>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</si>
  <si>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</si>
  <si>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</si>
  <si>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</si>
  <si>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</si>
  <si>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</si>
  <si>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</si>
  <si>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</si>
  <si>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</si>
  <si>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</si>
  <si>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</si>
  <si>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</si>
  <si>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</si>
  <si>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</si>
  <si>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</si>
  <si>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</si>
  <si>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</si>
  <si>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</si>
  <si>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</si>
  <si>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</si>
  <si>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</si>
  <si>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</si>
  <si>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</si>
  <si>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</si>
  <si>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</si>
  <si>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</si>
  <si>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</si>
  <si>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</si>
  <si>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</si>
  <si>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</si>
  <si>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</si>
  <si>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</si>
  <si>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</si>
  <si>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</si>
  <si>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</si>
  <si>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</si>
  <si>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</si>
  <si>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</si>
  <si>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</si>
  <si>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</si>
  <si>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</si>
  <si>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</si>
  <si>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</si>
  <si>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</si>
  <si>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</si>
  <si>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</si>
  <si>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</si>
  <si>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</si>
  <si>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</si>
  <si>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</si>
  <si>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</si>
  <si>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</si>
  <si>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</si>
  <si>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</si>
  <si>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</si>
  <si>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</si>
  <si>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</si>
  <si>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</si>
  <si>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</si>
  <si>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</si>
  <si>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</si>
  <si>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</si>
  <si>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</si>
  <si>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</si>
  <si>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</si>
  <si>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</si>
  <si>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</si>
  <si>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</si>
  <si>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</si>
  <si>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</si>
  <si>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</si>
  <si>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</si>
  <si>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</si>
  <si>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</si>
  <si>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</si>
  <si>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</si>
  <si>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</si>
  <si>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</si>
  <si>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</si>
  <si>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</si>
  <si>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</si>
  <si>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</si>
  <si>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</si>
  <si>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</si>
  <si>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</si>
  <si>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</si>
  <si>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</si>
  <si>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</si>
  <si>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</si>
  <si>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</si>
  <si>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</si>
  <si>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</si>
  <si>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</si>
  <si>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</si>
  <si>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</si>
  <si>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</si>
  <si>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</si>
  <si>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</si>
  <si>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</si>
  <si>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</si>
  <si>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</si>
  <si>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</si>
  <si>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</si>
  <si>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</si>
  <si>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</si>
  <si>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</si>
  <si>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</si>
  <si>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</si>
  <si>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</si>
  <si>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</si>
  <si>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</si>
  <si>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</si>
  <si>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</si>
  <si>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</si>
  <si>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</si>
  <si>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</si>
  <si>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</si>
  <si>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</si>
  <si>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</si>
  <si>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</si>
  <si>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</si>
  <si>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</si>
  <si>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</si>
  <si>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</si>
  <si>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</si>
  <si>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</si>
  <si>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</si>
  <si>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</si>
  <si>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</si>
  <si>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</si>
  <si>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</si>
  <si>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</si>
  <si>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</si>
  <si>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</si>
  <si>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</si>
  <si>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</si>
  <si>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</si>
  <si>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</si>
  <si>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</si>
  <si>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</si>
  <si>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</si>
  <si>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</si>
  <si>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</si>
  <si>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</si>
  <si>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</si>
  <si>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</si>
  <si>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</si>
  <si>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</si>
  <si>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</si>
  <si>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</si>
  <si>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</si>
  <si>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</si>
  <si>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</si>
  <si>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t>● Exproprierea terenului din zona Moldsilva</t>
  </si>
  <si>
    <t>Sapt 1</t>
  </si>
  <si>
    <t>Sapt 2</t>
  </si>
  <si>
    <t>Sapt 3</t>
  </si>
  <si>
    <t>Sapt 4</t>
  </si>
  <si>
    <t xml:space="preserve">Valoarea CIP (euro)
 </t>
  </si>
  <si>
    <t>MD/RSPW14/AB/007 din 24.07.2023</t>
  </si>
  <si>
    <t>MD/RSPW14/AB/094 din 28.11.2023</t>
  </si>
  <si>
    <t>MD/RSPW14/AB/123 din 07.12.2023</t>
  </si>
  <si>
    <t>MD/M3 Vulcanesti/10/05/086 din 08.12.2023</t>
  </si>
  <si>
    <t>MD/RSPW14/AB/178 din 08.02.2024</t>
  </si>
  <si>
    <t>MD/M3 Vulcanesti/01/10/05/179 din 14.02.2024</t>
  </si>
  <si>
    <t>MD/RSPW14/AB/244 din 05.04.2024</t>
  </si>
  <si>
    <t>MD/M3 Vulcanest/01/10/05/245 din 10.04.2024</t>
  </si>
  <si>
    <t>MD/RSPW14/AB/267</t>
  </si>
  <si>
    <t>MD/M3 Vulcanesti/01/10/05/290 din 20.05.2024</t>
  </si>
  <si>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</si>
  <si>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</si>
  <si>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</si>
  <si>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</si>
  <si>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</si>
  <si>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</si>
  <si>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</si>
  <si>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</si>
  <si>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</si>
  <si>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</si>
  <si>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</si>
  <si>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</si>
  <si>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</si>
  <si>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</si>
  <si>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</si>
  <si>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</si>
  <si>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</si>
  <si>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</si>
  <si>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</si>
  <si>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</si>
  <si>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</si>
  <si>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</si>
  <si>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</si>
  <si>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</si>
  <si>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</si>
  <si>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</si>
  <si>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</si>
  <si>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</si>
  <si>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</si>
  <si>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</si>
  <si>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</si>
  <si>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</si>
  <si>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</si>
  <si>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</si>
  <si>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</si>
  <si>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</si>
  <si>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</si>
  <si>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</si>
  <si>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</si>
  <si>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</si>
  <si>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</si>
  <si>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</si>
  <si>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</si>
  <si>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</si>
  <si>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</si>
  <si>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</si>
  <si>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</si>
  <si>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</si>
  <si>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</si>
  <si>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</si>
  <si>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</si>
  <si>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</si>
  <si>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</si>
  <si>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</si>
  <si>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</si>
  <si>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</si>
  <si>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</si>
  <si>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</si>
  <si>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</si>
  <si>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</si>
  <si>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</si>
  <si>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</si>
  <si>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</si>
  <si>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</si>
  <si>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</si>
  <si>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</si>
  <si>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</si>
  <si>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</si>
  <si>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</si>
  <si>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</si>
  <si>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</si>
  <si>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</si>
  <si>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</si>
  <si>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</si>
  <si>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</si>
  <si>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</si>
  <si>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</si>
  <si>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</si>
  <si>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</si>
  <si>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</si>
  <si>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</si>
  <si>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</si>
  <si>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</si>
  <si>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t>MD/RSPW14/AB/349</t>
  </si>
  <si>
    <t>MD/M3 Vulcanesti/01/10/05/386 din 22.08.2024</t>
  </si>
  <si>
    <t>11-09/4539 din 10.09.2024</t>
  </si>
  <si>
    <t>Certificat Interimar de plată (IPC) Nr. 4</t>
  </si>
  <si>
    <t>826,800.59 EUR</t>
  </si>
  <si>
    <t>Certificat Interimar de plată (IPC) Nr. 5</t>
  </si>
  <si>
    <t>MD/RSPW14/AB/372 din 19.09.2024</t>
  </si>
  <si>
    <t>MD/M3 Vulcanesti/01/10/05/428 din 08.10.2024</t>
  </si>
  <si>
    <t>Certificatul Interimar de plată (CIP) Nr.6</t>
  </si>
  <si>
    <t>Sapt 5</t>
  </si>
  <si>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</si>
  <si>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</si>
  <si>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</si>
  <si>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</si>
  <si>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</si>
  <si>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</si>
  <si>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</si>
  <si>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</si>
  <si>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</si>
  <si>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</si>
  <si>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</si>
  <si>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Certificatul Interimar de plată (CIP) Nr.7</t>
  </si>
  <si>
    <t xml:space="preserve">Progres lent și mobilizare insuficientă a Antreprenorului. Pînă in prezemt Antreprenorul nu a mobilizat loboratorul de șantier (54% din echipamente) și stația de asfalt. Acest fapt tergiversează toate lucrările consecutive (aprobari materiale, aprobari de rețete mixturi, teste expres în șantier)
</t>
  </si>
  <si>
    <t>MD/RSPW14/AB/413 din 14.11.2024</t>
  </si>
  <si>
    <t>MD/M3/ Vulcanesti/01/10/05/474 din 28.11.2024</t>
  </si>
  <si>
    <t>RSP/W15/04</t>
  </si>
  <si>
    <t>M3 Chişinău – Comrat – Giurgiuleşti – frontiera cu România, ocolirea Slobozia - Mare</t>
  </si>
  <si>
    <t>km 0+00 - km 16+598</t>
  </si>
  <si>
    <t>indeplinirea preconditiilor</t>
  </si>
  <si>
    <t>Irinda Prim asociere Nouconst SRL (Republica Moldova)</t>
  </si>
  <si>
    <t>IRD Engineering S.R.L. (Italy)</t>
  </si>
  <si>
    <t>RSP/W15/05</t>
  </si>
  <si>
    <t>or. Singerei Faza II</t>
  </si>
  <si>
    <t>str. Independentei</t>
  </si>
  <si>
    <t>Nouconst asociere Corsag SRL (Republica Moldova)</t>
  </si>
  <si>
    <t>Certificatul Interimar de plată (CIP) Nr.8</t>
  </si>
  <si>
    <t>Certificat Interimar de plată (IPC) Nr. 7</t>
  </si>
  <si>
    <t>Certificat Interimar de plată (IPC) Nr. 8</t>
  </si>
  <si>
    <t>MD/RSPW14/AB/440 din 17.12.2024</t>
  </si>
  <si>
    <t>MD/M3/ Vulcanesti/01/10/05/494 din 20.12.2024</t>
  </si>
  <si>
    <t>27.87% (255 days)</t>
  </si>
  <si>
    <t>18 610 011.48</t>
  </si>
  <si>
    <t xml:space="preserve">1. Depistarea utilitatilor nepravazute in proiect (Moldtelecom)                                                                    2.Piloni ce necesită a fi relocați                                                                                                                                                                                                                                                                                                          </t>
  </si>
  <si>
    <t>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7.Antreprenor are restanțe de salariu către angajați timp de trei luni din luna august pînă la moment .</t>
  </si>
  <si>
    <t xml:space="preserve">Lucrări nu sau executat
</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</si>
  <si>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</si>
  <si>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</si>
  <si>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</si>
  <si>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</si>
  <si>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</si>
  <si>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</si>
  <si>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</si>
  <si>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</si>
  <si>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charset val="204"/>
        <scheme val="minor"/>
      </rPr>
      <t xml:space="preserve">Lucrari raportate </t>
    </r>
    <r>
      <rPr>
        <sz val="11"/>
        <color theme="1"/>
        <rFont val="Calibri"/>
        <family val="2"/>
        <scheme val="minor"/>
      </rPr>
      <t xml:space="preserve">
</t>
    </r>
  </si>
  <si>
    <r>
      <rPr>
        <sz val="11"/>
        <color theme="1"/>
        <rFont val="Calibri"/>
        <family val="2"/>
        <charset val="204"/>
      </rPr>
      <t>●Execuția stratului drenant la pasaj km 4+690</t>
    </r>
    <r>
      <rPr>
        <sz val="11"/>
        <color theme="1"/>
        <rFont val="Calibri"/>
        <family val="2"/>
        <scheme val="minor"/>
      </rPr>
      <t>;</t>
    </r>
    <r>
      <rPr>
        <sz val="11"/>
        <color theme="1"/>
        <rFont val="Calibri"/>
        <family val="2"/>
        <scheme val="minor"/>
      </rPr>
      <t xml:space="preserve">
●Consolidarea taluzurilor km 2+000 - km 2+570; 
●Execuția rambleului km 4+600 - km 4+800
</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</si>
  <si>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</si>
  <si>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</si>
  <si>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</si>
  <si>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</si>
  <si>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t>PROGRES FIZIC ULTIMELE 3 LUNI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</si>
  <si>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</si>
  <si>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</si>
  <si>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</si>
  <si>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</si>
  <si>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</si>
  <si>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</si>
  <si>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</si>
  <si>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</si>
  <si>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</si>
  <si>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</si>
  <si>
    <t>1 119 867.44</t>
  </si>
  <si>
    <r>
      <rPr>
        <b/>
        <sz val="11"/>
        <color theme="1"/>
        <rFont val="Calibri"/>
        <family val="2"/>
        <charset val="204"/>
        <scheme val="minor"/>
      </rPr>
      <t>Certificatul Interimar de de plată (CIP) Nr.9</t>
    </r>
    <r>
      <rPr>
        <sz val="11"/>
        <color theme="1"/>
        <rFont val="Calibri"/>
        <family val="2"/>
        <scheme val="minor"/>
      </rPr>
      <t xml:space="preserve">
Interim Payment Certificate (IPC) No. 9</t>
    </r>
  </si>
  <si>
    <r>
      <rPr>
        <b/>
        <sz val="11"/>
        <color theme="1"/>
        <rFont val="Calibri"/>
        <family val="2"/>
        <charset val="204"/>
        <scheme val="minor"/>
      </rPr>
      <t>Certificatul Interimar de de plată (CIP) Nr. 10</t>
    </r>
    <r>
      <rPr>
        <sz val="11"/>
        <color theme="1"/>
        <rFont val="Calibri"/>
        <family val="2"/>
        <scheme val="minor"/>
      </rPr>
      <t xml:space="preserve">
Interim Payment Certificate (IPC) No. 10</t>
    </r>
  </si>
  <si>
    <t>OV Nr.2 draft</t>
  </si>
  <si>
    <r>
      <rPr>
        <b/>
        <sz val="11"/>
        <color theme="1"/>
        <rFont val="Calibri"/>
        <family val="2"/>
        <scheme val="minor"/>
      </rPr>
      <t>Certificatul Interimar de de plată (CIP) Nr.37</t>
    </r>
    <r>
      <rPr>
        <sz val="11"/>
        <color theme="1"/>
        <rFont val="Calibri"/>
        <family val="2"/>
        <scheme val="minor"/>
      </rPr>
      <t xml:space="preserve">
Interim Payment Certificate (IPC) No.37</t>
    </r>
  </si>
  <si>
    <r>
      <rPr>
        <b/>
        <sz val="11"/>
        <color theme="1"/>
        <rFont val="Calibri"/>
        <family val="2"/>
        <scheme val="minor"/>
      </rPr>
      <t xml:space="preserve">Invitație pentru depunerea ofertelor (data)
</t>
    </r>
    <r>
      <rPr>
        <sz val="11"/>
        <color theme="1"/>
        <rFont val="Calibri"/>
        <family val="2"/>
        <scheme val="minor"/>
      </rPr>
      <t>Invitation to tender (date)</t>
    </r>
  </si>
  <si>
    <r>
      <rPr>
        <b/>
        <sz val="11"/>
        <color theme="1"/>
        <rFont val="Calibri"/>
        <family val="2"/>
        <scheme val="minor"/>
      </rPr>
      <t>Finanțare</t>
    </r>
    <r>
      <rPr>
        <sz val="11"/>
        <color theme="1"/>
        <rFont val="Calibri"/>
        <family val="2"/>
        <scheme val="minor"/>
      </rPr>
      <t xml:space="preserve">
Funding</t>
    </r>
  </si>
  <si>
    <r>
      <rPr>
        <b/>
        <sz val="11"/>
        <color theme="1"/>
        <rFont val="Calibri"/>
        <family val="2"/>
        <scheme val="minor"/>
      </rPr>
      <t>Lungimea sectorului de drum (km)</t>
    </r>
    <r>
      <rPr>
        <sz val="11"/>
        <color theme="1"/>
        <rFont val="Calibri"/>
        <family val="2"/>
        <scheme val="minor"/>
      </rPr>
      <t xml:space="preserve">
The length of the road sector (km)</t>
    </r>
  </si>
  <si>
    <r>
      <rPr>
        <b/>
        <sz val="11"/>
        <color theme="1"/>
        <rFont val="Calibri"/>
        <family val="2"/>
        <scheme val="minor"/>
      </rPr>
      <t>Antreprenor</t>
    </r>
    <r>
      <rPr>
        <sz val="11"/>
        <color theme="1"/>
        <rFont val="Calibri"/>
        <family val="2"/>
        <scheme val="minor"/>
      </rPr>
      <t xml:space="preserve">
Contractor</t>
    </r>
  </si>
  <si>
    <r>
      <rPr>
        <b/>
        <sz val="11"/>
        <color theme="1"/>
        <rFont val="Calibri"/>
        <family val="2"/>
        <scheme val="minor"/>
      </rPr>
      <t>Inginer (Compania de Supervizare)</t>
    </r>
    <r>
      <rPr>
        <sz val="11"/>
        <color theme="1"/>
        <rFont val="Calibri"/>
        <family val="2"/>
        <scheme val="minor"/>
      </rPr>
      <t xml:space="preserve">
Engineer</t>
    </r>
  </si>
  <si>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</si>
  <si>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</si>
  <si>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</si>
  <si>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</si>
  <si>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</si>
  <si>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</si>
  <si>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 xml:space="preserve">Lucrari raportate în ultimele 2 saptamani </t>
    </r>
    <r>
      <rPr>
        <sz val="11"/>
        <color theme="1"/>
        <rFont val="Calibri"/>
        <family val="2"/>
        <scheme val="minor"/>
      </rPr>
      <t xml:space="preserve">
Works reported in the last 2 weeks</t>
    </r>
  </si>
  <si>
    <r>
      <rPr>
        <b/>
        <sz val="11"/>
        <color theme="1"/>
        <rFont val="Calibri"/>
        <family val="2"/>
        <scheme val="minor"/>
      </rPr>
      <t>Valoarea de Contract Acceptată (Euro)</t>
    </r>
    <r>
      <rPr>
        <sz val="11"/>
        <color theme="1"/>
        <rFont val="Calibri"/>
        <family val="2"/>
        <scheme val="minor"/>
      </rPr>
      <t xml:space="preserve">
Accepted Contract Value (EUR)</t>
    </r>
  </si>
  <si>
    <t>Amenajarea podeților la întrări în curți: km 27+833 dr.; km 27+844 dr.
Excavarea șanțurilor: km 27+840 - km 27+940 dr.
Instalarea bordurilor: km 13+880 - km 14+200 dr.</t>
  </si>
  <si>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</si>
  <si>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</si>
  <si>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</si>
  <si>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</si>
  <si>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</si>
  <si>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PROGRES FIZIC ULTIMELE 3 LUNI</t>
  </si>
  <si>
    <r>
      <t>Invitație pentru depunerea ofertelor (data)</t>
    </r>
    <r>
      <rPr>
        <sz val="11"/>
        <color theme="1"/>
        <rFont val="Calibri"/>
        <family val="2"/>
        <charset val="204"/>
        <scheme val="minor"/>
      </rPr>
      <t xml:space="preserve"> Invitation to tender (date)</t>
    </r>
    <r>
      <rPr>
        <b/>
        <sz val="11"/>
        <color theme="1"/>
        <rFont val="Calibri"/>
        <family val="2"/>
        <scheme val="minor"/>
      </rPr>
      <t xml:space="preserve">
</t>
    </r>
  </si>
  <si>
    <r>
      <rPr>
        <b/>
        <sz val="11"/>
        <color theme="1"/>
        <rFont val="Calibri"/>
        <family val="2"/>
        <scheme val="minor"/>
      </rPr>
      <t xml:space="preserve">Finanțare
</t>
    </r>
    <r>
      <rPr>
        <sz val="11"/>
        <color theme="1"/>
        <rFont val="Calibri"/>
        <family val="2"/>
        <charset val="204"/>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</si>
  <si>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charset val="204"/>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</si>
  <si>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charset val="204"/>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</si>
  <si>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charset val="204"/>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</si>
  <si>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charset val="204"/>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</si>
  <si>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charset val="204"/>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</si>
  <si>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</si>
  <si>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charset val="204"/>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</si>
  <si>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</si>
  <si>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</si>
  <si>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(luni)
</t>
    </r>
    <r>
      <rPr>
        <sz val="11"/>
        <color theme="1"/>
        <rFont val="Calibri"/>
        <family val="2"/>
        <charset val="204"/>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</si>
  <si>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charset val="204"/>
        <scheme val="minor"/>
      </rPr>
      <t>Accepted Contract Value (EUR)</t>
    </r>
  </si>
  <si>
    <r>
      <rPr>
        <b/>
        <sz val="11"/>
        <color theme="1"/>
        <rFont val="Calibri"/>
        <family val="2"/>
        <scheme val="minor"/>
      </rPr>
      <t xml:space="preserve">Progresul financiar (%)
</t>
    </r>
    <r>
      <rPr>
        <sz val="11"/>
        <color theme="1"/>
        <rFont val="Calibri"/>
        <family val="2"/>
        <charset val="204"/>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</si>
  <si>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charset val="204"/>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</si>
  <si>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scheme val="minor"/>
      </rPr>
      <t xml:space="preserve">
</t>
    </r>
  </si>
  <si>
    <t xml:space="preserve">                                      
                                                                          Nu s-au efectuat lucrari in perioada raportata                                                                                                                                                                                                                                                                                                                                                                                                                                                                                                                                                                                                                                                                                                                                                                                                                                                                                                                                                                                                                           </t>
  </si>
  <si>
    <t>Certificat interimar de plată (IPC) nr.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</si>
</sst>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theme="1"/>
      <name val="Calibri"/>
      <charset val="134"/>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9" fontId="11" fillId="0" borderId="0" applyFont="0" applyFill="0" applyBorder="0" applyAlignment="0" applyProtection="0"/>
    <xf numFmtId="43" fontId="11"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29" fillId="0" borderId="0"/>
    <xf numFmtId="0" fontId="7" fillId="0" borderId="0"/>
    <xf numFmtId="9" fontId="7" fillId="0" borderId="0" applyFont="0" applyFill="0" applyBorder="0" applyAlignment="0" applyProtection="0"/>
    <xf numFmtId="0" fontId="31" fillId="0" borderId="0"/>
    <xf numFmtId="9" fontId="31"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87">
    <xf numFmtId="0" fontId="0" fillId="0" borderId="0" xfId="0"/>
    <xf numFmtId="14" fontId="13" fillId="0" borderId="0" xfId="0" applyNumberFormat="1" applyFont="1"/>
    <xf numFmtId="0" fontId="13" fillId="0" borderId="0" xfId="0" applyFont="1"/>
    <xf numFmtId="164" fontId="10" fillId="0" borderId="0" xfId="0" applyNumberFormat="1" applyFont="1"/>
    <xf numFmtId="0" fontId="18" fillId="3" borderId="1" xfId="0" applyFont="1" applyFill="1" applyBorder="1" applyAlignment="1">
      <alignment horizontal="left" vertical="top" wrapText="1"/>
    </xf>
    <xf numFmtId="14"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164" fontId="13" fillId="0" borderId="1" xfId="0" applyNumberFormat="1" applyFont="1" applyBorder="1" applyAlignment="1">
      <alignment horizontal="center" vertical="center"/>
    </xf>
    <xf numFmtId="0" fontId="11"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3"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9" fillId="6" borderId="1" xfId="1" applyFont="1" applyFill="1" applyBorder="1" applyAlignment="1">
      <alignment horizontal="center" vertical="center"/>
    </xf>
    <xf numFmtId="2" fontId="18"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0" fillId="7" borderId="1" xfId="0" applyFont="1" applyFill="1" applyBorder="1" applyAlignment="1">
      <alignment horizontal="center" vertical="center"/>
    </xf>
    <xf numFmtId="0" fontId="13" fillId="8" borderId="1" xfId="0" applyFont="1" applyFill="1" applyBorder="1" applyAlignment="1">
      <alignment horizontal="center" vertical="center"/>
    </xf>
    <xf numFmtId="9" fontId="13" fillId="8" borderId="1" xfId="1" applyFont="1" applyFill="1" applyBorder="1" applyAlignment="1">
      <alignment horizontal="center" vertical="center"/>
    </xf>
    <xf numFmtId="14" fontId="18" fillId="0" borderId="1" xfId="0" applyNumberFormat="1" applyFont="1" applyBorder="1" applyAlignment="1">
      <alignment horizontal="center" vertical="center" wrapText="1" shrinkToFit="1"/>
    </xf>
    <xf numFmtId="0" fontId="11" fillId="3" borderId="1" xfId="0" applyFont="1" applyFill="1" applyBorder="1" applyAlignment="1">
      <alignment vertical="top" wrapText="1"/>
    </xf>
    <xf numFmtId="0" fontId="18" fillId="0" borderId="1" xfId="0" applyFont="1" applyBorder="1" applyAlignment="1">
      <alignment horizontal="center" vertical="center"/>
    </xf>
    <xf numFmtId="0" fontId="18" fillId="3" borderId="1" xfId="0" applyFont="1" applyFill="1" applyBorder="1" applyAlignment="1">
      <alignment vertical="top" wrapText="1"/>
    </xf>
    <xf numFmtId="10" fontId="18" fillId="0" borderId="1" xfId="0" applyNumberFormat="1" applyFont="1" applyBorder="1" applyAlignment="1">
      <alignment horizontal="center" vertical="center"/>
    </xf>
    <xf numFmtId="165"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164" fontId="18" fillId="11" borderId="1" xfId="0" applyNumberFormat="1" applyFont="1" applyFill="1" applyBorder="1" applyAlignment="1">
      <alignment horizontal="center" vertical="center" wrapText="1"/>
    </xf>
    <xf numFmtId="0" fontId="11" fillId="3" borderId="1" xfId="0" applyFont="1" applyFill="1" applyBorder="1" applyAlignment="1">
      <alignment horizontal="center" vertical="top" wrapText="1"/>
    </xf>
    <xf numFmtId="0" fontId="21" fillId="3" borderId="1" xfId="0" applyFont="1" applyFill="1" applyBorder="1" applyAlignment="1">
      <alignment vertical="top" wrapText="1"/>
    </xf>
    <xf numFmtId="0" fontId="21" fillId="3" borderId="1" xfId="0" applyFont="1" applyFill="1" applyBorder="1" applyAlignment="1">
      <alignment horizontal="center" vertical="top" wrapText="1"/>
    </xf>
    <xf numFmtId="0" fontId="18" fillId="3" borderId="1" xfId="0" applyFont="1" applyFill="1" applyBorder="1" applyAlignment="1">
      <alignment vertical="center" wrapText="1"/>
    </xf>
    <xf numFmtId="166" fontId="11" fillId="0" borderId="1" xfId="0" applyNumberFormat="1" applyFont="1" applyBorder="1" applyAlignment="1">
      <alignment horizontal="center" vertical="center"/>
    </xf>
    <xf numFmtId="166" fontId="11" fillId="3" borderId="1" xfId="0" applyNumberFormat="1" applyFont="1" applyFill="1" applyBorder="1" applyAlignment="1">
      <alignment horizontal="center" vertical="center"/>
    </xf>
    <xf numFmtId="0" fontId="11" fillId="0" borderId="1" xfId="0" applyFont="1" applyBorder="1" applyAlignment="1">
      <alignment horizontal="right" vertical="center"/>
    </xf>
    <xf numFmtId="167" fontId="18" fillId="0" borderId="1" xfId="0" applyNumberFormat="1" applyFont="1" applyBorder="1" applyAlignment="1">
      <alignment horizontal="center" vertical="center"/>
    </xf>
    <xf numFmtId="0" fontId="0" fillId="12" borderId="1" xfId="0" applyFill="1" applyBorder="1" applyAlignment="1">
      <alignment vertical="center" wrapText="1"/>
    </xf>
    <xf numFmtId="0" fontId="11" fillId="12" borderId="1" xfId="0" applyFont="1" applyFill="1" applyBorder="1" applyAlignment="1">
      <alignment horizontal="center" vertical="center"/>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0" xfId="0" applyFont="1"/>
    <xf numFmtId="9" fontId="18" fillId="3" borderId="1" xfId="1" applyFont="1" applyFill="1" applyBorder="1" applyAlignment="1">
      <alignment horizontal="center" vertical="center"/>
    </xf>
    <xf numFmtId="170" fontId="18" fillId="3" borderId="1" xfId="0" applyNumberFormat="1" applyFont="1" applyFill="1" applyBorder="1" applyAlignment="1">
      <alignment horizontal="center" vertical="center"/>
    </xf>
    <xf numFmtId="10" fontId="18" fillId="3" borderId="1" xfId="0" applyNumberFormat="1" applyFont="1" applyFill="1" applyBorder="1" applyAlignment="1">
      <alignment horizontal="center" vertical="center"/>
    </xf>
    <xf numFmtId="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wrapText="1"/>
    </xf>
    <xf numFmtId="0" fontId="11" fillId="3" borderId="1" xfId="0" applyFont="1" applyFill="1" applyBorder="1" applyAlignment="1">
      <alignment wrapText="1"/>
    </xf>
    <xf numFmtId="4" fontId="11" fillId="3" borderId="1" xfId="0" applyNumberFormat="1" applyFont="1" applyFill="1" applyBorder="1" applyAlignment="1">
      <alignment vertical="center" wrapText="1"/>
    </xf>
    <xf numFmtId="1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0" borderId="1" xfId="0" applyBorder="1" applyAlignment="1">
      <alignment horizontal="center" vertical="center"/>
    </xf>
    <xf numFmtId="1" fontId="1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71" fontId="11" fillId="3" borderId="1" xfId="0" applyNumberFormat="1" applyFont="1" applyFill="1" applyBorder="1" applyAlignment="1">
      <alignment horizontal="center" vertical="center"/>
    </xf>
    <xf numFmtId="172" fontId="11"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11" fillId="12" borderId="1" xfId="0" applyFont="1" applyFill="1" applyBorder="1" applyAlignment="1">
      <alignment horizontal="left" vertical="top" wrapText="1"/>
    </xf>
    <xf numFmtId="14" fontId="13" fillId="0" borderId="1" xfId="0" applyNumberFormat="1" applyFont="1" applyBorder="1"/>
    <xf numFmtId="0" fontId="0" fillId="0" borderId="1" xfId="0" applyBorder="1"/>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8" fillId="0" borderId="1" xfId="0" applyNumberFormat="1" applyFont="1" applyBorder="1" applyAlignment="1">
      <alignment horizontal="center" vertical="center"/>
    </xf>
    <xf numFmtId="170" fontId="18" fillId="0" borderId="1" xfId="0" applyNumberFormat="1" applyFont="1" applyBorder="1" applyAlignment="1">
      <alignment horizontal="center" vertical="center"/>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vertical="top" wrapText="1"/>
    </xf>
    <xf numFmtId="0" fontId="11" fillId="0" borderId="1" xfId="0" applyFont="1" applyBorder="1" applyAlignment="1">
      <alignment horizontal="center" vertical="top" wrapText="1"/>
    </xf>
    <xf numFmtId="173" fontId="11" fillId="4" borderId="1" xfId="0" applyNumberFormat="1" applyFont="1" applyFill="1" applyBorder="1"/>
    <xf numFmtId="0" fontId="11" fillId="3" borderId="1" xfId="0" applyFont="1" applyFill="1" applyBorder="1" applyAlignment="1">
      <alignment horizontal="right" vertical="center"/>
    </xf>
    <xf numFmtId="0" fontId="11" fillId="4" borderId="1" xfId="0" applyFont="1" applyFill="1" applyBorder="1" applyAlignment="1">
      <alignment vertical="center" wrapText="1"/>
    </xf>
    <xf numFmtId="0" fontId="11" fillId="0" borderId="1" xfId="0" applyFont="1" applyBorder="1" applyAlignment="1">
      <alignment horizontal="center" vertical="center" wrapText="1"/>
    </xf>
    <xf numFmtId="0" fontId="11" fillId="4" borderId="1" xfId="0" applyFont="1" applyFill="1" applyBorder="1" applyAlignment="1">
      <alignment vertical="center"/>
    </xf>
    <xf numFmtId="170" fontId="18"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9" fillId="4" borderId="1" xfId="1" applyNumberFormat="1" applyFont="1" applyFill="1" applyBorder="1" applyAlignment="1">
      <alignment horizontal="center" vertical="center"/>
    </xf>
    <xf numFmtId="174" fontId="18" fillId="3" borderId="1" xfId="0" applyNumberFormat="1" applyFont="1" applyFill="1" applyBorder="1" applyAlignment="1">
      <alignment horizontal="center" vertical="center"/>
    </xf>
    <xf numFmtId="14" fontId="18"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11" fillId="4" borderId="1" xfId="0" applyNumberFormat="1" applyFont="1" applyFill="1" applyBorder="1" applyAlignment="1">
      <alignment vertical="center" wrapText="1"/>
    </xf>
    <xf numFmtId="166" fontId="11" fillId="0" borderId="1" xfId="0" applyNumberFormat="1" applyFont="1" applyBorder="1" applyAlignment="1">
      <alignment vertical="center" wrapText="1"/>
    </xf>
    <xf numFmtId="166" fontId="11" fillId="0" borderId="1" xfId="0" applyNumberFormat="1" applyFont="1" applyBorder="1" applyAlignment="1">
      <alignment horizontal="center" vertical="center" wrapText="1"/>
    </xf>
    <xf numFmtId="0" fontId="13"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3" fillId="0" borderId="1" xfId="0" applyFont="1" applyBorder="1" applyAlignment="1">
      <alignment horizontal="center" vertical="center" wrapText="1"/>
    </xf>
    <xf numFmtId="0" fontId="10" fillId="3" borderId="1" xfId="0" applyFont="1" applyFill="1" applyBorder="1" applyAlignment="1">
      <alignment vertical="top" wrapText="1"/>
    </xf>
    <xf numFmtId="0" fontId="13" fillId="3" borderId="1" xfId="0" applyFont="1" applyFill="1" applyBorder="1" applyAlignment="1">
      <alignment vertical="top" wrapText="1"/>
    </xf>
    <xf numFmtId="170" fontId="13" fillId="0" borderId="1" xfId="0" applyNumberFormat="1" applyFont="1" applyBorder="1" applyAlignment="1">
      <alignment horizontal="center" vertical="center"/>
    </xf>
    <xf numFmtId="0" fontId="10" fillId="3" borderId="1" xfId="0" applyFont="1" applyFill="1" applyBorder="1" applyAlignment="1">
      <alignment horizontal="center" vertical="top" wrapText="1"/>
    </xf>
    <xf numFmtId="0" fontId="10" fillId="4" borderId="1" xfId="0" applyFont="1" applyFill="1" applyBorder="1" applyAlignment="1">
      <alignment vertical="top" wrapText="1"/>
    </xf>
    <xf numFmtId="0" fontId="10" fillId="0" borderId="1" xfId="0" applyFont="1" applyBorder="1" applyAlignment="1">
      <alignment horizontal="center" vertical="top" wrapText="1"/>
    </xf>
    <xf numFmtId="0" fontId="22" fillId="3" borderId="1" xfId="0" applyFont="1" applyFill="1" applyBorder="1" applyAlignment="1">
      <alignment horizontal="center" vertical="top" wrapText="1"/>
    </xf>
    <xf numFmtId="0" fontId="13" fillId="3" borderId="1" xfId="0" applyFont="1" applyFill="1" applyBorder="1" applyAlignment="1">
      <alignment vertical="center" wrapText="1"/>
    </xf>
    <xf numFmtId="173" fontId="10" fillId="4" borderId="1" xfId="0" applyNumberFormat="1" applyFont="1" applyFill="1" applyBorder="1"/>
    <xf numFmtId="166" fontId="10"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3" fillId="4" borderId="1" xfId="0" applyFont="1" applyFill="1" applyBorder="1" applyAlignment="1">
      <alignment vertical="center" wrapText="1"/>
    </xf>
    <xf numFmtId="0" fontId="10" fillId="4" borderId="1" xfId="0" applyFont="1" applyFill="1" applyBorder="1" applyAlignment="1">
      <alignment vertical="center"/>
    </xf>
    <xf numFmtId="167" fontId="13"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70" fontId="13" fillId="0" borderId="0" xfId="0" applyNumberFormat="1" applyFont="1" applyAlignment="1">
      <alignment horizontal="center" vertical="center"/>
    </xf>
    <xf numFmtId="0" fontId="10" fillId="0" borderId="0" xfId="0" applyFont="1"/>
    <xf numFmtId="0" fontId="19" fillId="0" borderId="0" xfId="0" applyFont="1"/>
    <xf numFmtId="14" fontId="19" fillId="0" borderId="0" xfId="0" applyNumberFormat="1" applyFont="1"/>
    <xf numFmtId="2" fontId="0" fillId="0" borderId="0" xfId="0" applyNumberFormat="1"/>
    <xf numFmtId="0" fontId="0" fillId="3" borderId="1" xfId="0" applyFill="1" applyBorder="1" applyAlignment="1">
      <alignment horizontal="left" vertical="center" wrapText="1"/>
    </xf>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8" fillId="0" borderId="1" xfId="0" applyFont="1" applyBorder="1" applyAlignment="1">
      <alignment horizontal="left" vertical="center" wrapText="1"/>
    </xf>
    <xf numFmtId="43" fontId="18" fillId="0" borderId="1" xfId="2" applyFont="1" applyBorder="1" applyAlignment="1">
      <alignment horizontal="center" vertical="center" wrapText="1"/>
    </xf>
    <xf numFmtId="166" fontId="18" fillId="0" borderId="1" xfId="0" applyNumberFormat="1" applyFont="1" applyBorder="1" applyAlignment="1">
      <alignment horizontal="center" vertical="center" wrapText="1"/>
    </xf>
    <xf numFmtId="175" fontId="18" fillId="0" borderId="1" xfId="0" applyNumberFormat="1" applyFont="1" applyBorder="1" applyAlignment="1">
      <alignment horizontal="center" vertical="center" wrapText="1"/>
    </xf>
    <xf numFmtId="10" fontId="18"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4" fillId="0" borderId="0" xfId="0" applyFont="1" applyAlignment="1">
      <alignment horizontal="center" vertical="center"/>
    </xf>
    <xf numFmtId="0" fontId="24" fillId="0" borderId="1" xfId="0" applyFont="1" applyBorder="1" applyAlignment="1">
      <alignment horizontal="left" vertical="center" wrapText="1"/>
    </xf>
    <xf numFmtId="43" fontId="24" fillId="0" borderId="1" xfId="2" applyFont="1" applyFill="1" applyBorder="1" applyAlignment="1">
      <alignment horizontal="center" vertical="center" wrapText="1"/>
    </xf>
    <xf numFmtId="0" fontId="24" fillId="0" borderId="1" xfId="0" applyFont="1" applyBorder="1" applyAlignment="1">
      <alignment horizontal="center" vertical="center"/>
    </xf>
    <xf numFmtId="43" fontId="24" fillId="0" borderId="1" xfId="2" applyFont="1" applyFill="1" applyBorder="1" applyAlignment="1">
      <alignment horizontal="right" vertical="center" wrapText="1"/>
    </xf>
    <xf numFmtId="166" fontId="24" fillId="0" borderId="1" xfId="0" applyNumberFormat="1" applyFont="1" applyBorder="1" applyAlignment="1">
      <alignment horizontal="center" vertical="center"/>
    </xf>
    <xf numFmtId="175"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0" fontId="24" fillId="0" borderId="1" xfId="1" applyNumberFormat="1" applyFont="1" applyFill="1" applyBorder="1" applyAlignment="1">
      <alignment horizontal="center" vertical="center" wrapText="1"/>
    </xf>
    <xf numFmtId="0" fontId="24" fillId="0" borderId="1" xfId="0" applyFont="1" applyBorder="1" applyAlignment="1">
      <alignment horizontal="left" vertical="center"/>
    </xf>
    <xf numFmtId="176" fontId="24" fillId="0" borderId="1" xfId="0" applyNumberFormat="1" applyFont="1" applyBorder="1" applyAlignment="1">
      <alignment horizontal="right" vertical="center" wrapText="1"/>
    </xf>
    <xf numFmtId="0" fontId="24" fillId="0" borderId="0" xfId="0" applyFont="1"/>
    <xf numFmtId="43" fontId="24"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8" fillId="0" borderId="2" xfId="1" applyNumberFormat="1" applyFont="1" applyFill="1" applyBorder="1" applyAlignment="1">
      <alignment horizontal="center" vertical="center" wrapText="1"/>
    </xf>
    <xf numFmtId="9" fontId="24"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4"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0" fontId="18" fillId="11" borderId="2" xfId="0" applyNumberFormat="1" applyFont="1" applyFill="1" applyBorder="1" applyAlignment="1">
      <alignment horizontal="center" vertical="center" wrapText="1"/>
    </xf>
    <xf numFmtId="0" fontId="18" fillId="11" borderId="1" xfId="3" applyFont="1" applyFill="1" applyBorder="1" applyAlignment="1">
      <alignment horizontal="center" vertical="center" wrapText="1"/>
    </xf>
    <xf numFmtId="0" fontId="18" fillId="11" borderId="1" xfId="3" applyFont="1" applyFill="1" applyBorder="1" applyAlignment="1">
      <alignment vertical="center" wrapText="1"/>
    </xf>
    <xf numFmtId="0" fontId="11" fillId="3" borderId="1" xfId="5" applyFont="1" applyFill="1" applyBorder="1" applyAlignment="1">
      <alignment horizontal="left" vertical="center" wrapText="1"/>
    </xf>
    <xf numFmtId="4" fontId="8" fillId="0" borderId="1" xfId="5" applyNumberFormat="1" applyBorder="1" applyAlignment="1">
      <alignment horizontal="right" vertical="center"/>
    </xf>
    <xf numFmtId="166" fontId="11" fillId="0" borderId="1" xfId="0" applyNumberFormat="1" applyFont="1" applyBorder="1" applyAlignment="1">
      <alignment horizontal="left" vertical="center" wrapText="1"/>
    </xf>
    <xf numFmtId="170" fontId="25" fillId="0" borderId="1" xfId="10" applyNumberFormat="1" applyFont="1" applyBorder="1" applyAlignment="1">
      <alignment horizontal="center" vertical="center"/>
    </xf>
    <xf numFmtId="0" fontId="25" fillId="3" borderId="1" xfId="10" applyFont="1" applyFill="1" applyBorder="1" applyAlignment="1">
      <alignment vertical="center" wrapText="1"/>
    </xf>
    <xf numFmtId="166" fontId="26" fillId="0" borderId="1" xfId="10" applyNumberFormat="1" applyFont="1" applyBorder="1" applyAlignment="1">
      <alignment horizontal="center" vertical="center"/>
    </xf>
    <xf numFmtId="0" fontId="0" fillId="3" borderId="1" xfId="5" applyFont="1" applyFill="1" applyBorder="1" applyAlignment="1">
      <alignment horizontal="left" vertical="center" wrapText="1"/>
    </xf>
    <xf numFmtId="10" fontId="9" fillId="0" borderId="1" xfId="1" applyNumberFormat="1" applyFont="1" applyBorder="1" applyAlignment="1">
      <alignment horizontal="center" vertical="center" wrapText="1"/>
    </xf>
    <xf numFmtId="43" fontId="0" fillId="0" borderId="0" xfId="2" applyFont="1"/>
    <xf numFmtId="166" fontId="5" fillId="0" borderId="1" xfId="0" applyNumberFormat="1" applyFont="1" applyBorder="1" applyAlignment="1">
      <alignment horizontal="center" vertical="center"/>
    </xf>
    <xf numFmtId="0" fontId="5" fillId="0" borderId="1" xfId="0" applyFont="1" applyBorder="1" applyAlignment="1">
      <alignment horizontal="right" vertical="center" wrapText="1"/>
    </xf>
    <xf numFmtId="166"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13" fillId="18" borderId="1" xfId="0" applyFont="1" applyFill="1" applyBorder="1" applyAlignment="1">
      <alignment vertical="center" wrapText="1"/>
    </xf>
    <xf numFmtId="170" fontId="13" fillId="18" borderId="1" xfId="0" applyNumberFormat="1" applyFont="1" applyFill="1" applyBorder="1" applyAlignment="1">
      <alignment horizontal="center" vertical="center"/>
    </xf>
    <xf numFmtId="173" fontId="10" fillId="18" borderId="1" xfId="0" applyNumberFormat="1" applyFont="1" applyFill="1" applyBorder="1"/>
    <xf numFmtId="166" fontId="10"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5" fillId="0" borderId="1" xfId="5" applyNumberFormat="1" applyFont="1" applyBorder="1" applyAlignment="1">
      <alignment horizontal="right" vertical="center"/>
    </xf>
    <xf numFmtId="0" fontId="11" fillId="4" borderId="13" xfId="0" applyFont="1" applyFill="1" applyBorder="1" applyAlignment="1">
      <alignment vertical="center" wrapText="1"/>
    </xf>
    <xf numFmtId="0" fontId="11" fillId="4" borderId="14" xfId="0" applyFont="1" applyFill="1" applyBorder="1" applyAlignment="1">
      <alignment vertical="center" wrapText="1"/>
    </xf>
    <xf numFmtId="0" fontId="11" fillId="4" borderId="15" xfId="0" applyFont="1" applyFill="1" applyBorder="1" applyAlignment="1">
      <alignment vertical="center" wrapText="1"/>
    </xf>
    <xf numFmtId="4" fontId="4" fillId="0" borderId="1" xfId="5" applyNumberFormat="1" applyFont="1" applyBorder="1" applyAlignment="1">
      <alignment horizontal="right" vertical="center"/>
    </xf>
    <xf numFmtId="4" fontId="0" fillId="0" borderId="0" xfId="0" applyNumberFormat="1"/>
    <xf numFmtId="43" fontId="0" fillId="0" borderId="1" xfId="2" applyFont="1" applyFill="1" applyBorder="1" applyAlignment="1">
      <alignment horizontal="center" vertical="center" wrapText="1"/>
    </xf>
    <xf numFmtId="166" fontId="0" fillId="0" borderId="1" xfId="0" applyNumberFormat="1" applyBorder="1" applyAlignment="1">
      <alignment horizontal="center" vertical="center" wrapText="1"/>
    </xf>
    <xf numFmtId="166" fontId="26" fillId="0" borderId="1" xfId="0" applyNumberFormat="1" applyFont="1" applyBorder="1" applyAlignment="1">
      <alignment horizontal="center" vertical="center"/>
    </xf>
    <xf numFmtId="0" fontId="27" fillId="11" borderId="1" xfId="0" applyFont="1" applyFill="1" applyBorder="1" applyAlignment="1">
      <alignment horizontal="center" vertical="center" wrapText="1"/>
    </xf>
    <xf numFmtId="14" fontId="25" fillId="0" borderId="1" xfId="10" applyNumberFormat="1" applyFont="1" applyBorder="1" applyAlignment="1">
      <alignment horizontal="center" vertical="center"/>
    </xf>
    <xf numFmtId="0" fontId="25" fillId="0" borderId="1" xfId="10" applyFont="1" applyBorder="1" applyAlignment="1">
      <alignment horizontal="center" vertical="center" wrapText="1"/>
    </xf>
    <xf numFmtId="2" fontId="25" fillId="0" borderId="1" xfId="10" applyNumberFormat="1" applyFont="1" applyBorder="1" applyAlignment="1">
      <alignment horizontal="center" vertical="center" wrapText="1"/>
    </xf>
    <xf numFmtId="14" fontId="25" fillId="0" borderId="1" xfId="10" applyNumberFormat="1" applyFont="1" applyBorder="1" applyAlignment="1">
      <alignment horizontal="center" vertical="center" wrapText="1" shrinkToFit="1"/>
    </xf>
    <xf numFmtId="0" fontId="25" fillId="0" borderId="1" xfId="10" applyFont="1" applyBorder="1" applyAlignment="1">
      <alignment horizontal="center" vertical="center"/>
    </xf>
    <xf numFmtId="169" fontId="25" fillId="0" borderId="1" xfId="11" applyNumberFormat="1" applyFont="1" applyBorder="1" applyAlignment="1">
      <alignment horizontal="center" vertical="center"/>
    </xf>
    <xf numFmtId="0" fontId="25" fillId="0" borderId="1" xfId="10" applyFont="1" applyBorder="1" applyAlignment="1">
      <alignment horizontal="center" vertical="top" wrapText="1"/>
    </xf>
    <xf numFmtId="0" fontId="13" fillId="0" borderId="1" xfId="10" applyFont="1" applyBorder="1" applyAlignment="1">
      <alignment horizontal="center" vertical="center" wrapText="1"/>
    </xf>
    <xf numFmtId="10" fontId="25" fillId="0" borderId="1" xfId="11" applyNumberFormat="1" applyFont="1" applyBorder="1" applyAlignment="1">
      <alignment horizontal="center" vertical="center"/>
    </xf>
    <xf numFmtId="9" fontId="19" fillId="6" borderId="1" xfId="15" applyFont="1" applyFill="1" applyBorder="1" applyAlignment="1">
      <alignment horizontal="center" vertical="center"/>
    </xf>
    <xf numFmtId="9" fontId="13" fillId="8" borderId="1" xfId="15" applyFont="1" applyFill="1" applyBorder="1" applyAlignment="1">
      <alignment horizontal="center" vertical="center"/>
    </xf>
    <xf numFmtId="9" fontId="0" fillId="6" borderId="1" xfId="15" applyFont="1" applyFill="1" applyBorder="1" applyAlignment="1">
      <alignment horizontal="center" vertical="center"/>
    </xf>
    <xf numFmtId="9" fontId="0" fillId="4" borderId="1" xfId="15" applyFont="1" applyFill="1" applyBorder="1" applyAlignment="1">
      <alignment horizontal="center" vertical="center"/>
    </xf>
    <xf numFmtId="9" fontId="19" fillId="4" borderId="1" xfId="15" applyFont="1" applyFill="1" applyBorder="1" applyAlignment="1">
      <alignment horizontal="center" vertical="center"/>
    </xf>
    <xf numFmtId="9" fontId="0" fillId="7" borderId="1" xfId="15" applyFont="1" applyFill="1" applyBorder="1" applyAlignment="1">
      <alignment horizontal="center" vertical="center"/>
    </xf>
    <xf numFmtId="170" fontId="18"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 fillId="0" borderId="1" xfId="16" applyBorder="1" applyAlignment="1">
      <alignment horizontal="center" vertical="center"/>
    </xf>
    <xf numFmtId="0" fontId="11" fillId="3" borderId="1" xfId="16" applyFont="1" applyFill="1" applyBorder="1" applyAlignment="1">
      <alignment horizontal="left" vertical="center" wrapText="1"/>
    </xf>
    <xf numFmtId="4" fontId="2" fillId="0" borderId="1" xfId="16" applyNumberFormat="1" applyBorder="1" applyAlignment="1">
      <alignment horizontal="right" vertical="center"/>
    </xf>
    <xf numFmtId="14" fontId="2" fillId="0" borderId="1" xfId="16" applyNumberFormat="1" applyBorder="1" applyAlignment="1">
      <alignment horizontal="center" vertical="center"/>
    </xf>
    <xf numFmtId="0" fontId="18" fillId="3" borderId="1" xfId="16" applyFont="1" applyFill="1" applyBorder="1" applyAlignment="1">
      <alignment horizontal="center" vertical="center"/>
    </xf>
    <xf numFmtId="0" fontId="11" fillId="3" borderId="1" xfId="16" applyFont="1" applyFill="1" applyBorder="1" applyAlignment="1">
      <alignment horizontal="left" vertical="top" wrapText="1"/>
    </xf>
    <xf numFmtId="168" fontId="18" fillId="3" borderId="1" xfId="16" applyNumberFormat="1" applyFont="1" applyFill="1" applyBorder="1" applyAlignment="1">
      <alignment horizontal="center" vertical="center"/>
    </xf>
    <xf numFmtId="0" fontId="18" fillId="3" borderId="1" xfId="16" applyFont="1" applyFill="1" applyBorder="1" applyAlignment="1">
      <alignment horizontal="center" vertical="center" wrapText="1"/>
    </xf>
    <xf numFmtId="0" fontId="11" fillId="3" borderId="1" xfId="16" applyFont="1" applyFill="1" applyBorder="1" applyAlignment="1">
      <alignment vertical="top" wrapText="1"/>
    </xf>
    <xf numFmtId="0" fontId="18" fillId="3" borderId="1" xfId="16" applyFont="1" applyFill="1" applyBorder="1" applyAlignment="1">
      <alignment vertical="top" wrapText="1"/>
    </xf>
    <xf numFmtId="9" fontId="18" fillId="3" borderId="1" xfId="17" applyFont="1" applyFill="1" applyBorder="1" applyAlignment="1">
      <alignment horizontal="center" vertical="center"/>
    </xf>
    <xf numFmtId="10" fontId="18" fillId="3" borderId="1" xfId="16" applyNumberFormat="1" applyFont="1" applyFill="1" applyBorder="1" applyAlignment="1">
      <alignment horizontal="center" vertical="center"/>
    </xf>
    <xf numFmtId="170" fontId="18" fillId="3" borderId="1" xfId="16" applyNumberFormat="1" applyFont="1" applyFill="1" applyBorder="1" applyAlignment="1">
      <alignment horizontal="center" vertical="center"/>
    </xf>
    <xf numFmtId="0" fontId="18" fillId="7" borderId="1" xfId="16" applyFont="1" applyFill="1" applyBorder="1"/>
    <xf numFmtId="10" fontId="13" fillId="7" borderId="1" xfId="16" applyNumberFormat="1" applyFont="1" applyFill="1" applyBorder="1" applyAlignment="1">
      <alignment horizontal="center"/>
    </xf>
    <xf numFmtId="10" fontId="2" fillId="7" borderId="1" xfId="16" applyNumberFormat="1" applyFill="1" applyBorder="1" applyAlignment="1">
      <alignment horizontal="center"/>
    </xf>
    <xf numFmtId="0" fontId="2" fillId="0" borderId="0" xfId="16"/>
    <xf numFmtId="0" fontId="13" fillId="0" borderId="0" xfId="16" applyFont="1"/>
    <xf numFmtId="164" fontId="2" fillId="0" borderId="0" xfId="16" applyNumberFormat="1"/>
    <xf numFmtId="164" fontId="13" fillId="0" borderId="1" xfId="16" applyNumberFormat="1" applyFont="1" applyBorder="1" applyAlignment="1">
      <alignment horizontal="center" vertical="center"/>
    </xf>
    <xf numFmtId="0" fontId="13" fillId="6" borderId="1" xfId="16" applyFont="1" applyFill="1" applyBorder="1" applyAlignment="1">
      <alignment horizontal="center" vertical="center"/>
    </xf>
    <xf numFmtId="0" fontId="13" fillId="4" borderId="1" xfId="16" applyFont="1" applyFill="1" applyBorder="1" applyAlignment="1">
      <alignment horizontal="center" vertical="center"/>
    </xf>
    <xf numFmtId="0" fontId="2" fillId="7" borderId="1" xfId="16" applyFill="1" applyBorder="1" applyAlignment="1">
      <alignment horizontal="center" vertical="center"/>
    </xf>
    <xf numFmtId="0" fontId="13" fillId="8" borderId="1" xfId="16" applyFont="1" applyFill="1" applyBorder="1" applyAlignment="1">
      <alignment horizontal="center" vertical="center"/>
    </xf>
    <xf numFmtId="9" fontId="13" fillId="8" borderId="1" xfId="17" applyFont="1" applyFill="1" applyBorder="1" applyAlignment="1">
      <alignment horizontal="center" vertical="center"/>
    </xf>
    <xf numFmtId="169" fontId="19" fillId="6" borderId="1" xfId="17" applyNumberFormat="1" applyFont="1" applyFill="1" applyBorder="1" applyAlignment="1">
      <alignment horizontal="center" vertical="center"/>
    </xf>
    <xf numFmtId="169" fontId="2" fillId="4" borderId="1" xfId="17" applyNumberFormat="1" applyFont="1" applyFill="1" applyBorder="1" applyAlignment="1">
      <alignment horizontal="center" vertical="center"/>
    </xf>
    <xf numFmtId="169" fontId="19" fillId="4" borderId="1" xfId="17" applyNumberFormat="1" applyFont="1" applyFill="1" applyBorder="1" applyAlignment="1">
      <alignment horizontal="center" vertical="center"/>
    </xf>
    <xf numFmtId="169" fontId="2" fillId="7" borderId="1" xfId="17" applyNumberFormat="1" applyFont="1" applyFill="1" applyBorder="1" applyAlignment="1">
      <alignment horizontal="center" vertical="center"/>
    </xf>
    <xf numFmtId="10" fontId="2" fillId="7" borderId="1" xfId="17" applyNumberFormat="1" applyFont="1" applyFill="1" applyBorder="1" applyAlignment="1">
      <alignment horizontal="center" vertical="center"/>
    </xf>
    <xf numFmtId="10" fontId="19" fillId="4" borderId="1" xfId="17" applyNumberFormat="1" applyFont="1" applyFill="1" applyBorder="1" applyAlignment="1">
      <alignment horizontal="center" vertical="center"/>
    </xf>
    <xf numFmtId="10" fontId="19" fillId="6" borderId="1" xfId="17" applyNumberFormat="1" applyFont="1" applyFill="1" applyBorder="1" applyAlignment="1">
      <alignment horizontal="center" vertical="center"/>
    </xf>
    <xf numFmtId="10" fontId="2" fillId="6" borderId="1" xfId="17" applyNumberFormat="1" applyFont="1" applyFill="1" applyBorder="1" applyAlignment="1">
      <alignment horizontal="center" vertical="center"/>
    </xf>
    <xf numFmtId="10" fontId="2" fillId="4" borderId="1" xfId="17" applyNumberFormat="1" applyFont="1" applyFill="1" applyBorder="1" applyAlignment="1">
      <alignment horizontal="center" vertical="center"/>
    </xf>
    <xf numFmtId="0" fontId="11" fillId="3" borderId="1" xfId="16" applyFont="1" applyFill="1" applyBorder="1" applyAlignment="1">
      <alignment horizontal="center" vertical="top" wrapText="1"/>
    </xf>
    <xf numFmtId="164" fontId="18" fillId="11" borderId="1" xfId="16" applyNumberFormat="1" applyFont="1" applyFill="1" applyBorder="1" applyAlignment="1">
      <alignment horizontal="center" vertical="center" wrapText="1"/>
    </xf>
    <xf numFmtId="166" fontId="11" fillId="3" borderId="1" xfId="16" applyNumberFormat="1" applyFont="1" applyFill="1" applyBorder="1" applyAlignment="1">
      <alignment horizontal="center" vertical="center"/>
    </xf>
    <xf numFmtId="0" fontId="11" fillId="0" borderId="1" xfId="16" applyFont="1" applyBorder="1" applyAlignment="1">
      <alignment horizontal="center" vertical="top" wrapText="1"/>
    </xf>
    <xf numFmtId="166" fontId="11" fillId="0" borderId="1" xfId="16" applyNumberFormat="1" applyFont="1" applyBorder="1" applyAlignment="1">
      <alignment horizontal="center" vertical="center"/>
    </xf>
    <xf numFmtId="0" fontId="21" fillId="3" borderId="1" xfId="16" applyFont="1" applyFill="1" applyBorder="1" applyAlignment="1">
      <alignment horizontal="center" vertical="top" wrapText="1"/>
    </xf>
    <xf numFmtId="170" fontId="18" fillId="0" borderId="1" xfId="16" applyNumberFormat="1" applyFont="1" applyBorder="1" applyAlignment="1">
      <alignment horizontal="center" vertical="center"/>
    </xf>
    <xf numFmtId="0" fontId="18" fillId="3" borderId="1" xfId="16" applyFont="1" applyFill="1" applyBorder="1" applyAlignment="1">
      <alignment horizontal="left" vertical="top" wrapText="1"/>
    </xf>
    <xf numFmtId="14" fontId="18" fillId="0" borderId="1" xfId="16" applyNumberFormat="1" applyFont="1" applyBorder="1" applyAlignment="1">
      <alignment horizontal="center" vertical="center"/>
    </xf>
    <xf numFmtId="0" fontId="18" fillId="0" borderId="1" xfId="16" applyFont="1" applyBorder="1" applyAlignment="1">
      <alignment horizontal="center" vertical="center" wrapText="1"/>
    </xf>
    <xf numFmtId="2" fontId="18" fillId="0" borderId="1" xfId="16" applyNumberFormat="1" applyFont="1" applyBorder="1" applyAlignment="1">
      <alignment horizontal="center" vertical="center" wrapText="1"/>
    </xf>
    <xf numFmtId="14" fontId="18" fillId="0" borderId="1" xfId="16" applyNumberFormat="1" applyFont="1" applyBorder="1" applyAlignment="1">
      <alignment horizontal="center" vertical="center" wrapText="1" shrinkToFit="1"/>
    </xf>
    <xf numFmtId="0" fontId="18" fillId="0" borderId="1" xfId="16" applyFont="1" applyBorder="1" applyAlignment="1">
      <alignment horizontal="center" vertical="center"/>
    </xf>
    <xf numFmtId="10" fontId="18" fillId="0" borderId="1" xfId="16" applyNumberFormat="1" applyFont="1" applyBorder="1" applyAlignment="1">
      <alignment horizontal="center" vertical="center"/>
    </xf>
    <xf numFmtId="0" fontId="18" fillId="3" borderId="1" xfId="16" applyFont="1" applyFill="1" applyBorder="1" applyAlignment="1">
      <alignment vertical="center" wrapText="1"/>
    </xf>
    <xf numFmtId="0" fontId="11" fillId="3" borderId="1" xfId="16" applyFont="1" applyFill="1" applyBorder="1" applyAlignment="1">
      <alignment horizontal="right" vertical="center"/>
    </xf>
    <xf numFmtId="0" fontId="11" fillId="0" borderId="1" xfId="16" applyFont="1" applyBorder="1" applyAlignment="1">
      <alignment horizontal="right" vertical="center" wrapText="1"/>
    </xf>
    <xf numFmtId="0" fontId="11" fillId="0" borderId="1" xfId="16" applyFont="1" applyBorder="1" applyAlignment="1">
      <alignment horizontal="right" vertical="center"/>
    </xf>
    <xf numFmtId="0" fontId="11" fillId="3" borderId="2" xfId="16" applyFont="1" applyFill="1" applyBorder="1" applyAlignment="1">
      <alignment vertical="top" wrapText="1"/>
    </xf>
    <xf numFmtId="0" fontId="11" fillId="4" borderId="2" xfId="16" applyFont="1" applyFill="1" applyBorder="1" applyAlignment="1">
      <alignment vertical="top" wrapText="1"/>
    </xf>
    <xf numFmtId="173" fontId="11" fillId="4" borderId="1" xfId="16" applyNumberFormat="1" applyFont="1" applyFill="1" applyBorder="1"/>
    <xf numFmtId="170" fontId="18" fillId="0" borderId="1" xfId="16" applyNumberFormat="1" applyFont="1" applyBorder="1" applyAlignment="1">
      <alignment horizontal="right" vertical="center"/>
    </xf>
    <xf numFmtId="10" fontId="18" fillId="11" borderId="1" xfId="16" applyNumberFormat="1" applyFont="1" applyFill="1" applyBorder="1" applyAlignment="1">
      <alignment horizontal="center" vertical="center" wrapText="1"/>
    </xf>
    <xf numFmtId="9" fontId="2" fillId="6" borderId="1" xfId="17" applyFont="1" applyFill="1" applyBorder="1" applyAlignment="1">
      <alignment horizontal="center" vertical="center"/>
    </xf>
    <xf numFmtId="9" fontId="19" fillId="6" borderId="1" xfId="17" applyFont="1" applyFill="1" applyBorder="1" applyAlignment="1">
      <alignment horizontal="center" vertical="center"/>
    </xf>
    <xf numFmtId="9" fontId="2" fillId="4" borderId="1" xfId="17" applyFont="1" applyFill="1" applyBorder="1" applyAlignment="1">
      <alignment horizontal="center" vertical="center"/>
    </xf>
    <xf numFmtId="9" fontId="2" fillId="7" borderId="1" xfId="17" applyFont="1" applyFill="1" applyBorder="1" applyAlignment="1">
      <alignment horizontal="center" vertical="center"/>
    </xf>
    <xf numFmtId="0" fontId="11" fillId="12"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11"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11" fillId="9" borderId="6" xfId="0" applyFont="1" applyFill="1" applyBorder="1" applyAlignment="1">
      <alignment horizontal="left" vertical="top" wrapText="1"/>
    </xf>
    <xf numFmtId="0" fontId="11" fillId="9" borderId="7" xfId="0" applyFont="1" applyFill="1" applyBorder="1" applyAlignment="1">
      <alignment horizontal="left" vertical="top" wrapText="1"/>
    </xf>
    <xf numFmtId="0" fontId="11" fillId="9" borderId="8"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9" xfId="0" applyFont="1" applyFill="1" applyBorder="1" applyAlignment="1">
      <alignment horizontal="left" vertical="top" wrapText="1"/>
    </xf>
    <xf numFmtId="0" fontId="11" fillId="9" borderId="10" xfId="0" applyFont="1" applyFill="1" applyBorder="1" applyAlignment="1">
      <alignment horizontal="left" vertical="top" wrapText="1"/>
    </xf>
    <xf numFmtId="0" fontId="11" fillId="9" borderId="11"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0" fontId="0" fillId="10" borderId="1" xfId="0" applyFill="1" applyBorder="1" applyAlignment="1">
      <alignment horizontal="left" vertical="top" wrapText="1"/>
    </xf>
    <xf numFmtId="0" fontId="11" fillId="10" borderId="1" xfId="0" applyFont="1" applyFill="1" applyBorder="1" applyAlignment="1">
      <alignment horizontal="left" vertical="top" wrapText="1"/>
    </xf>
    <xf numFmtId="0" fontId="18" fillId="11" borderId="1" xfId="0" applyFont="1" applyFill="1" applyBorder="1" applyAlignment="1">
      <alignment horizontal="center" vertical="center" wrapText="1"/>
    </xf>
    <xf numFmtId="164" fontId="18" fillId="11" borderId="1" xfId="0" applyNumberFormat="1" applyFont="1" applyFill="1" applyBorder="1" applyAlignment="1">
      <alignment horizontal="center" vertical="center" wrapText="1"/>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center"/>
    </xf>
    <xf numFmtId="2" fontId="18" fillId="11" borderId="1" xfId="16" applyNumberFormat="1" applyFont="1" applyFill="1" applyBorder="1" applyAlignment="1">
      <alignment horizontal="center" vertical="center" wrapText="1"/>
    </xf>
    <xf numFmtId="0" fontId="18" fillId="7" borderId="1" xfId="16" applyFont="1" applyFill="1" applyBorder="1" applyAlignment="1">
      <alignment horizontal="center"/>
    </xf>
    <xf numFmtId="0" fontId="16" fillId="2" borderId="1" xfId="16" applyFont="1" applyFill="1" applyBorder="1" applyAlignment="1">
      <alignment horizontal="center" vertical="center" wrapText="1"/>
    </xf>
    <xf numFmtId="0" fontId="17" fillId="2" borderId="1" xfId="16" applyFont="1" applyFill="1" applyBorder="1" applyAlignment="1">
      <alignment horizontal="center" vertical="center" wrapText="1"/>
    </xf>
    <xf numFmtId="0" fontId="18" fillId="3" borderId="1" xfId="16" applyFont="1" applyFill="1" applyBorder="1" applyAlignment="1">
      <alignment horizontal="center" vertical="center"/>
    </xf>
    <xf numFmtId="0" fontId="11" fillId="5" borderId="1" xfId="16" applyFont="1" applyFill="1" applyBorder="1" applyAlignment="1">
      <alignment horizontal="center" vertical="center"/>
    </xf>
    <xf numFmtId="0" fontId="11" fillId="9" borderId="1" xfId="16" applyFont="1" applyFill="1" applyBorder="1" applyAlignment="1">
      <alignment horizontal="center" vertical="center" wrapText="1"/>
    </xf>
    <xf numFmtId="0" fontId="11" fillId="9" borderId="1" xfId="16" applyFont="1" applyFill="1" applyBorder="1" applyAlignment="1">
      <alignment horizontal="center" vertical="center"/>
    </xf>
    <xf numFmtId="0" fontId="11" fillId="9" borderId="1" xfId="16" applyFont="1" applyFill="1" applyBorder="1" applyAlignment="1">
      <alignment horizontal="left" vertical="center" wrapText="1"/>
    </xf>
    <xf numFmtId="14" fontId="8" fillId="0" borderId="2" xfId="5" applyNumberFormat="1" applyBorder="1" applyAlignment="1">
      <alignment horizontal="center" vertical="center"/>
    </xf>
    <xf numFmtId="14" fontId="8" fillId="0" borderId="4" xfId="5" applyNumberFormat="1" applyBorder="1" applyAlignment="1">
      <alignment horizontal="center" vertical="center"/>
    </xf>
    <xf numFmtId="0" fontId="11" fillId="12" borderId="1" xfId="0" applyFont="1" applyFill="1" applyBorder="1" applyAlignment="1">
      <alignment horizontal="left" vertical="center" wrapText="1"/>
    </xf>
    <xf numFmtId="0" fontId="11" fillId="12" borderId="1" xfId="0" applyFont="1" applyFill="1" applyBorder="1" applyAlignment="1">
      <alignment horizontal="center" vertical="center"/>
    </xf>
    <xf numFmtId="14" fontId="2" fillId="0" borderId="2" xfId="16" applyNumberFormat="1" applyBorder="1" applyAlignment="1">
      <alignment horizontal="center" vertical="center"/>
    </xf>
    <xf numFmtId="14" fontId="2" fillId="0" borderId="4" xfId="16" applyNumberFormat="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4" fontId="11" fillId="3" borderId="1" xfId="0" applyNumberFormat="1" applyFont="1" applyFill="1" applyBorder="1" applyAlignment="1">
      <alignment horizontal="center" vertical="center"/>
    </xf>
    <xf numFmtId="172" fontId="11"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1" fillId="3" borderId="1" xfId="0" applyFont="1" applyFill="1" applyBorder="1" applyAlignment="1">
      <alignment horizontal="center" vertical="center" wrapText="1"/>
    </xf>
    <xf numFmtId="166"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10" borderId="1" xfId="16" applyFont="1" applyFill="1" applyBorder="1" applyAlignment="1">
      <alignment horizontal="center" vertical="center" wrapText="1"/>
    </xf>
    <xf numFmtId="0" fontId="11" fillId="10" borderId="1" xfId="16" applyFont="1" applyFill="1" applyBorder="1" applyAlignment="1">
      <alignment horizontal="center" vertical="center"/>
    </xf>
    <xf numFmtId="0" fontId="11" fillId="10" borderId="1" xfId="16" applyFont="1" applyFill="1" applyBorder="1" applyAlignment="1">
      <alignment horizontal="left" vertical="center" wrapText="1"/>
    </xf>
    <xf numFmtId="0" fontId="11" fillId="4" borderId="1" xfId="16" applyFont="1" applyFill="1" applyBorder="1" applyAlignment="1">
      <alignment horizontal="center" vertical="center" wrapText="1"/>
    </xf>
    <xf numFmtId="0" fontId="11" fillId="3" borderId="1" xfId="0" applyFont="1" applyFill="1" applyBorder="1" applyAlignment="1">
      <alignment horizontal="left" wrapText="1"/>
    </xf>
    <xf numFmtId="0" fontId="11" fillId="3" borderId="1" xfId="0" applyFont="1" applyFill="1" applyBorder="1" applyAlignment="1">
      <alignment horizontal="center" wrapText="1"/>
    </xf>
    <xf numFmtId="0" fontId="18" fillId="11" borderId="1" xfId="16" applyFont="1" applyFill="1" applyBorder="1" applyAlignment="1">
      <alignment horizontal="center" vertical="center" wrapText="1"/>
    </xf>
    <xf numFmtId="0" fontId="0" fillId="13" borderId="1" xfId="0" applyFill="1" applyBorder="1" applyAlignment="1">
      <alignment horizontal="center" vertical="center" wrapText="1"/>
    </xf>
    <xf numFmtId="0" fontId="11" fillId="13" borderId="1" xfId="0" applyFont="1" applyFill="1" applyBorder="1" applyAlignment="1">
      <alignment horizontal="center" vertical="center" wrapText="1"/>
    </xf>
    <xf numFmtId="0" fontId="11" fillId="4" borderId="1" xfId="16" applyFont="1" applyFill="1" applyBorder="1" applyAlignment="1">
      <alignment horizontal="center" vertical="top" wrapText="1"/>
    </xf>
    <xf numFmtId="0" fontId="11" fillId="4" borderId="1" xfId="16" applyFont="1" applyFill="1" applyBorder="1" applyAlignment="1">
      <alignment horizontal="center" vertical="center"/>
    </xf>
    <xf numFmtId="0" fontId="11" fillId="10" borderId="1" xfId="16" applyFont="1" applyFill="1" applyBorder="1" applyAlignment="1">
      <alignment horizontal="left" vertical="top" wrapText="1"/>
    </xf>
    <xf numFmtId="0" fontId="11" fillId="9" borderId="2" xfId="16" applyFont="1" applyFill="1" applyBorder="1" applyAlignment="1">
      <alignment horizontal="center" vertical="top" wrapText="1"/>
    </xf>
    <xf numFmtId="0" fontId="11" fillId="9" borderId="3" xfId="16" applyFont="1" applyFill="1" applyBorder="1" applyAlignment="1">
      <alignment horizontal="center" vertical="top" wrapText="1"/>
    </xf>
    <xf numFmtId="0" fontId="11" fillId="9" borderId="4" xfId="16" applyFont="1" applyFill="1" applyBorder="1" applyAlignment="1">
      <alignment horizontal="center" vertical="top" wrapText="1"/>
    </xf>
    <xf numFmtId="0" fontId="20" fillId="9" borderId="5" xfId="16" applyFont="1" applyFill="1" applyBorder="1" applyAlignment="1">
      <alignment horizontal="left" vertical="top" wrapText="1"/>
    </xf>
    <xf numFmtId="0" fontId="20" fillId="9" borderId="6" xfId="16" applyFont="1" applyFill="1" applyBorder="1" applyAlignment="1">
      <alignment horizontal="left" vertical="top" wrapText="1"/>
    </xf>
    <xf numFmtId="0" fontId="20" fillId="9" borderId="7" xfId="16" applyFont="1" applyFill="1" applyBorder="1" applyAlignment="1">
      <alignment horizontal="left" vertical="top" wrapText="1"/>
    </xf>
    <xf numFmtId="0" fontId="20" fillId="9" borderId="8" xfId="16" applyFont="1" applyFill="1" applyBorder="1" applyAlignment="1">
      <alignment horizontal="left" vertical="top" wrapText="1"/>
    </xf>
    <xf numFmtId="0" fontId="20" fillId="9" borderId="0" xfId="16" applyFont="1" applyFill="1" applyAlignment="1">
      <alignment horizontal="left" vertical="top" wrapText="1"/>
    </xf>
    <xf numFmtId="0" fontId="20" fillId="9" borderId="9" xfId="16" applyFont="1" applyFill="1" applyBorder="1" applyAlignment="1">
      <alignment horizontal="left" vertical="top" wrapText="1"/>
    </xf>
    <xf numFmtId="0" fontId="20" fillId="9" borderId="10" xfId="16" applyFont="1" applyFill="1" applyBorder="1" applyAlignment="1">
      <alignment horizontal="left" vertical="top" wrapText="1"/>
    </xf>
    <xf numFmtId="0" fontId="20" fillId="9" borderId="11" xfId="16" applyFont="1" applyFill="1" applyBorder="1" applyAlignment="1">
      <alignment horizontal="left" vertical="top" wrapText="1"/>
    </xf>
    <xf numFmtId="0" fontId="20" fillId="9" borderId="12" xfId="16" applyFont="1" applyFill="1" applyBorder="1" applyAlignment="1">
      <alignment horizontal="left" vertical="top" wrapText="1"/>
    </xf>
    <xf numFmtId="0" fontId="11" fillId="13" borderId="2" xfId="0" applyFont="1" applyFill="1" applyBorder="1" applyAlignment="1">
      <alignment horizontal="center" vertical="top" wrapText="1"/>
    </xf>
    <xf numFmtId="0" fontId="11" fillId="13" borderId="3" xfId="0" applyFont="1" applyFill="1" applyBorder="1" applyAlignment="1">
      <alignment horizontal="center" vertical="top" wrapText="1"/>
    </xf>
    <xf numFmtId="0" fontId="11" fillId="13" borderId="4" xfId="0" applyFont="1" applyFill="1" applyBorder="1" applyAlignment="1">
      <alignment horizontal="center" vertical="top"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3" fillId="14" borderId="1" xfId="0" applyFont="1" applyFill="1" applyBorder="1" applyAlignment="1">
      <alignment horizontal="center" vertical="top" wrapText="1"/>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32" fillId="17" borderId="1" xfId="10" applyFont="1" applyFill="1" applyBorder="1" applyAlignment="1">
      <alignment horizontal="left" vertical="center" wrapText="1"/>
    </xf>
    <xf numFmtId="0" fontId="30" fillId="17" borderId="1" xfId="10" applyFont="1" applyFill="1" applyBorder="1" applyAlignment="1">
      <alignment horizontal="left" vertical="center" wrapText="1"/>
    </xf>
    <xf numFmtId="0" fontId="20" fillId="16" borderId="1" xfId="10" applyFont="1" applyFill="1" applyBorder="1" applyAlignment="1">
      <alignment horizontal="left" vertical="center" wrapText="1"/>
    </xf>
    <xf numFmtId="10" fontId="25" fillId="0" borderId="1" xfId="10" applyNumberFormat="1" applyFont="1" applyBorder="1" applyAlignment="1">
      <alignment horizontal="center" vertical="center"/>
    </xf>
    <xf numFmtId="0" fontId="25" fillId="3" borderId="1" xfId="10" applyFont="1" applyFill="1" applyBorder="1" applyAlignment="1">
      <alignment vertical="center" wrapText="1"/>
    </xf>
    <xf numFmtId="170" fontId="25" fillId="0" borderId="1" xfId="10" applyNumberFormat="1" applyFont="1" applyBorder="1" applyAlignment="1">
      <alignment horizontal="center" vertical="center"/>
    </xf>
    <xf numFmtId="166" fontId="26" fillId="0" borderId="1" xfId="10" applyNumberFormat="1" applyFont="1" applyBorder="1" applyAlignment="1">
      <alignment horizontal="center" vertical="center"/>
    </xf>
    <xf numFmtId="0" fontId="26" fillId="0" borderId="1" xfId="10" applyFont="1" applyBorder="1" applyAlignment="1">
      <alignment horizontal="right" vertical="center" wrapText="1"/>
    </xf>
    <xf numFmtId="166" fontId="26" fillId="0" borderId="1" xfId="10" applyNumberFormat="1" applyFont="1" applyBorder="1" applyAlignment="1">
      <alignment horizontal="center" vertical="center"/>
    </xf>
    <xf numFmtId="0" fontId="26" fillId="0" borderId="1" xfId="10" applyFont="1" applyBorder="1" applyAlignment="1">
      <alignment horizontal="right" vertical="center" wrapText="1"/>
    </xf>
    <xf numFmtId="164" fontId="25" fillId="0" borderId="1" xfId="10" applyNumberFormat="1" applyFont="1" applyBorder="1" applyAlignment="1">
      <alignment horizontal="center" vertical="center"/>
    </xf>
    <xf numFmtId="0" fontId="25" fillId="6" borderId="1" xfId="10" applyFont="1" applyFill="1" applyBorder="1" applyAlignment="1">
      <alignment horizontal="center" vertical="center"/>
    </xf>
    <xf numFmtId="9" fontId="31" fillId="6" borderId="1" xfId="11" applyFont="1" applyFill="1" applyBorder="1" applyAlignment="1">
      <alignment horizontal="center" vertical="center"/>
    </xf>
    <xf numFmtId="9" fontId="28" fillId="6" borderId="1" xfId="11" applyFont="1" applyFill="1" applyBorder="1" applyAlignment="1">
      <alignment horizontal="center" vertical="center"/>
    </xf>
    <xf numFmtId="0" fontId="25" fillId="4" borderId="1" xfId="10" applyFont="1" applyFill="1" applyBorder="1" applyAlignment="1">
      <alignment horizontal="center" vertical="center"/>
    </xf>
    <xf numFmtId="10" fontId="31" fillId="4" borderId="1" xfId="11" applyNumberFormat="1" applyFont="1" applyFill="1" applyBorder="1" applyAlignment="1">
      <alignment horizontal="center" vertical="center"/>
    </xf>
    <xf numFmtId="10" fontId="28" fillId="4" borderId="1" xfId="11" applyNumberFormat="1" applyFont="1" applyFill="1" applyBorder="1" applyAlignment="1">
      <alignment horizontal="center" vertical="center"/>
    </xf>
    <xf numFmtId="0" fontId="26" fillId="7" borderId="1" xfId="10" applyFont="1" applyFill="1" applyBorder="1" applyAlignment="1">
      <alignment horizontal="center" vertical="center"/>
    </xf>
    <xf numFmtId="10" fontId="31" fillId="7" borderId="1" xfId="11" applyNumberFormat="1" applyFont="1" applyFill="1" applyBorder="1" applyAlignment="1">
      <alignment horizontal="center" vertical="center"/>
    </xf>
    <xf numFmtId="0" fontId="25" fillId="8" borderId="1" xfId="10" applyFont="1" applyFill="1" applyBorder="1" applyAlignment="1">
      <alignment horizontal="center" vertical="center"/>
    </xf>
    <xf numFmtId="9" fontId="25" fillId="8" borderId="1" xfId="11" applyFont="1" applyFill="1" applyBorder="1" applyAlignment="1">
      <alignment horizontal="center" vertical="center"/>
    </xf>
    <xf numFmtId="0" fontId="25" fillId="0" borderId="1" xfId="10" applyFont="1" applyBorder="1"/>
  </cellXfs>
  <cellStyles count="18">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Normal 7" xfId="14" xr:uid="{EB7A5BAA-8516-4553-AC65-49A95B7392FA}"/>
    <cellStyle name="Normal 8" xfId="16" xr:uid="{8F418307-7FA4-4D49-BE46-81FA73069BCB}"/>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Percent 7" xfId="15" xr:uid="{E2CD2C01-8FDD-4ECE-B057-5DBC2684914B}"/>
    <cellStyle name="Percent 8" xfId="17" xr:uid="{5606A185-A444-476D-B38D-A68D015A933F}"/>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'RSP.W12.01-02'!$L$5:$W$5</c:f>
              <c:numCache>
                <c:formatCode>0.0%</c:formatCode>
                <c:ptCount val="12"/>
                <c:pt idx="0" formatCode="0.00%">
                  <c:v>0.61339999999999995</c:v>
                </c:pt>
                <c:pt idx="1">
                  <c:v>0.62360000000000004</c:v>
                </c:pt>
                <c:pt idx="2" formatCode="0.00%">
                  <c:v>0.63460000000000005</c:v>
                </c:pt>
                <c:pt idx="3" formatCode="0.00%">
                  <c:v>0.6381</c:v>
                </c:pt>
                <c:pt idx="4" formatCode="0.00%">
                  <c:v>0.64059999999999995</c:v>
                </c:pt>
                <c:pt idx="5" formatCode="0.00%">
                  <c:v>0.6431</c:v>
                </c:pt>
                <c:pt idx="6" formatCode="0.00%">
                  <c:v>0.6472</c:v>
                </c:pt>
                <c:pt idx="7" formatCode="0.00%">
                  <c:v>0.66149999999999998</c:v>
                </c:pt>
                <c:pt idx="8" formatCode="0.00%">
                  <c:v>0.69289999999999996</c:v>
                </c:pt>
                <c:pt idx="9" formatCode="0.00%">
                  <c:v>0.73040000000000005</c:v>
                </c:pt>
                <c:pt idx="10" formatCode="0.00%">
                  <c:v>0.77229999999999999</c:v>
                </c:pt>
                <c:pt idx="11" formatCode="0.00%">
                  <c:v>0.81120000000000003</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'RSP.W12.01-02'!$L$6:$W$6</c:f>
              <c:numCache>
                <c:formatCode>0.00%</c:formatCode>
                <c:ptCount val="12"/>
                <c:pt idx="0">
                  <c:v>0.59799999999999998</c:v>
                </c:pt>
                <c:pt idx="1">
                  <c:v>0.60360000000000003</c:v>
                </c:pt>
                <c:pt idx="2">
                  <c:v>0.60570000000000002</c:v>
                </c:pt>
                <c:pt idx="3">
                  <c:v>0.60580000000000001</c:v>
                </c:pt>
                <c:pt idx="4">
                  <c:v>0.60599999999999998</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'RSP.W12.01-02'!$L$7:$W$7</c:f>
              <c:numCache>
                <c:formatCode>0.00%</c:formatCode>
                <c:ptCount val="12"/>
                <c:pt idx="0">
                  <c:v>1.03E-2</c:v>
                </c:pt>
                <c:pt idx="1">
                  <c:v>5.5999999999999999E-3</c:v>
                </c:pt>
                <c:pt idx="2">
                  <c:v>2.0999999999999999E-3</c:v>
                </c:pt>
                <c:pt idx="3">
                  <c:v>0</c:v>
                </c:pt>
                <c:pt idx="4">
                  <c:v>2.0000000000000001E-4</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'RSP.W12.01-02'!$L$8:$W$8</c:f>
              <c:numCache>
                <c:formatCode>0%</c:formatCode>
                <c:ptCount val="12"/>
                <c:pt idx="0">
                  <c:v>1.6371584699453552</c:v>
                </c:pt>
                <c:pt idx="1">
                  <c:v>1.6710382513661202</c:v>
                </c:pt>
                <c:pt idx="2">
                  <c:v>1.7038251366120218</c:v>
                </c:pt>
                <c:pt idx="3">
                  <c:v>1.7377049180327868</c:v>
                </c:pt>
                <c:pt idx="4">
                  <c:v>1.771584699453552</c:v>
                </c:pt>
                <c:pt idx="5">
                  <c:v>1.8021857923497269</c:v>
                </c:pt>
                <c:pt idx="6">
                  <c:v>1.8360655737704918</c:v>
                </c:pt>
                <c:pt idx="7">
                  <c:v>1.8688524590163935</c:v>
                </c:pt>
                <c:pt idx="8">
                  <c:v>1.901639344262295</c:v>
                </c:pt>
                <c:pt idx="9">
                  <c:v>1.9355191256830602</c:v>
                </c:pt>
                <c:pt idx="10">
                  <c:v>1.9693989071038251</c:v>
                </c:pt>
                <c:pt idx="11">
                  <c:v>2.0032786885245901</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0.54049999999999998</c:v>
                </c:pt>
                <c:pt idx="11">
                  <c:v>0.5484</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2.4500000000000001E-2</c:v>
                </c:pt>
                <c:pt idx="11">
                  <c:v>7.9000000000000008E-3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'RSP.W14.02'!$L$4:$W$4</c:f>
              <c:numCache>
                <c:formatCode>0%</c:formatCode>
                <c:ptCount val="12"/>
                <c:pt idx="0">
                  <c:v>0.38479999999999998</c:v>
                </c:pt>
                <c:pt idx="1">
                  <c:v>0.39029999999999998</c:v>
                </c:pt>
                <c:pt idx="2">
                  <c:v>0.41049999999999998</c:v>
                </c:pt>
                <c:pt idx="3">
                  <c:v>0.46310000000000001</c:v>
                </c:pt>
                <c:pt idx="4">
                  <c:v>0.51690000000000003</c:v>
                </c:pt>
                <c:pt idx="5">
                  <c:v>0.56610000000000005</c:v>
                </c:pt>
                <c:pt idx="6">
                  <c:v>0.62570000000000003</c:v>
                </c:pt>
                <c:pt idx="7">
                  <c:v>0.72699999999999998</c:v>
                </c:pt>
                <c:pt idx="8">
                  <c:v>0.82469999999999999</c:v>
                </c:pt>
                <c:pt idx="9">
                  <c:v>0.89859999999999995</c:v>
                </c:pt>
                <c:pt idx="10">
                  <c:v>0.90710000000000002</c:v>
                </c:pt>
                <c:pt idx="11">
                  <c:v>0.91579999999999995</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'RSP.W14.02'!$L$5:$W$5</c:f>
              <c:numCache>
                <c:formatCode>0.00%</c:formatCode>
                <c:ptCount val="12"/>
                <c:pt idx="0">
                  <c:v>0.20530000000000001</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'RSP.W14.02'!$L$6:$W$6</c:f>
              <c:numCache>
                <c:formatCode>0.00%</c:formatCode>
                <c:ptCount val="12"/>
                <c:pt idx="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'RSP.W14.02'!$L$7:$W$7</c:f>
              <c:numCache>
                <c:formatCode>0%</c:formatCode>
                <c:ptCount val="12"/>
                <c:pt idx="0">
                  <c:v>0.46666666666666667</c:v>
                </c:pt>
                <c:pt idx="1">
                  <c:v>0.49726775956284153</c:v>
                </c:pt>
                <c:pt idx="2">
                  <c:v>0.5311475409836065</c:v>
                </c:pt>
                <c:pt idx="3">
                  <c:v>0.56393442622950818</c:v>
                </c:pt>
                <c:pt idx="4">
                  <c:v>0.59781420765027327</c:v>
                </c:pt>
                <c:pt idx="5">
                  <c:v>0.63060109289617483</c:v>
                </c:pt>
                <c:pt idx="6">
                  <c:v>0.66448087431693992</c:v>
                </c:pt>
                <c:pt idx="7">
                  <c:v>0.69836065573770489</c:v>
                </c:pt>
                <c:pt idx="8">
                  <c:v>0.73114754098360657</c:v>
                </c:pt>
                <c:pt idx="9">
                  <c:v>0.76502732240437155</c:v>
                </c:pt>
                <c:pt idx="10">
                  <c:v>0.79781420765027322</c:v>
                </c:pt>
                <c:pt idx="11">
                  <c:v>0.8316939890710382</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0.38569999999999999</c:v>
                </c:pt>
                <c:pt idx="7">
                  <c:v>0.43480000000000002</c:v>
                </c:pt>
                <c:pt idx="8">
                  <c:v>0.48010000000000003</c:v>
                </c:pt>
                <c:pt idx="9">
                  <c:v>0.53259999999999996</c:v>
                </c:pt>
                <c:pt idx="10">
                  <c:v>0.59719999999999995</c:v>
                </c:pt>
                <c:pt idx="11">
                  <c:v>0.62980000000000003</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c:formatCode>
                <c:ptCount val="12"/>
                <c:pt idx="0">
                  <c:v>0</c:v>
                </c:pt>
                <c:pt idx="1">
                  <c:v>0</c:v>
                </c:pt>
                <c:pt idx="2">
                  <c:v>0</c:v>
                </c:pt>
                <c:pt idx="3">
                  <c:v>6.0000000000000001E-3</c:v>
                </c:pt>
                <c:pt idx="4">
                  <c:v>7.4999999999999997E-3</c:v>
                </c:pt>
                <c:pt idx="5">
                  <c:v>1.38E-2</c:v>
                </c:pt>
                <c:pt idx="6">
                  <c:v>2.7199999999999998E-2</c:v>
                </c:pt>
                <c:pt idx="7">
                  <c:v>5.4899999999999997E-2</c:v>
                </c:pt>
                <c:pt idx="8">
                  <c:v>0.1295</c:v>
                </c:pt>
                <c:pt idx="9">
                  <c:v>0.20949999999999999</c:v>
                </c:pt>
                <c:pt idx="10">
                  <c:v>0.23250000000000001</c:v>
                </c:pt>
                <c:pt idx="11">
                  <c:v>0.2349</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2.3E-2</c:v>
                </c:pt>
                <c:pt idx="11">
                  <c:v>2.3999999999999998E-3</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0.49863013698630138</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5.5100000000000003E-2</c:v>
                </c:pt>
                <c:pt idx="5">
                  <c:v>0.1182</c:v>
                </c:pt>
                <c:pt idx="6">
                  <c:v>0.22559999999999999</c:v>
                </c:pt>
                <c:pt idx="7">
                  <c:v>0.28089999999999998</c:v>
                </c:pt>
                <c:pt idx="8">
                  <c:v>0.29239999999999999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5.4899999999999997E-2</c:v>
                </c:pt>
                <c:pt idx="8">
                  <c:v>1.9599999999999999E-2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479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21</xdr:row>
      <xdr:rowOff>176893</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12</xdr:row>
      <xdr:rowOff>400792</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750794</xdr:colOff>
      <xdr:row>10</xdr:row>
      <xdr:rowOff>437029</xdr:rowOff>
    </xdr:from>
    <xdr:ext cx="184731" cy="264560"/>
    <xdr:sp macro="" textlink="">
      <xdr:nvSpPr>
        <xdr:cNvPr id="5" name="TextBox 4">
          <a:extLst>
            <a:ext uri="{FF2B5EF4-FFF2-40B4-BE49-F238E27FC236}">
              <a16:creationId xmlns:a16="http://schemas.microsoft.com/office/drawing/2014/main" id="{CA3C9524-2D34-4369-A066-A040CFBD1081}"/>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3</xdr:row>
      <xdr:rowOff>345281</xdr:rowOff>
    </xdr:from>
    <xdr:to>
      <xdr:col>8</xdr:col>
      <xdr:colOff>1095375</xdr:colOff>
      <xdr:row>11</xdr:row>
      <xdr:rowOff>149856</xdr:rowOff>
    </xdr:to>
    <xdr:pic>
      <xdr:nvPicPr>
        <xdr:cNvPr id="6" name="Picture 5">
          <a:extLst>
            <a:ext uri="{FF2B5EF4-FFF2-40B4-BE49-F238E27FC236}">
              <a16:creationId xmlns:a16="http://schemas.microsoft.com/office/drawing/2014/main" id="{62F8191D-5A84-41CF-9F6B-8FE2263CA022}"/>
            </a:ext>
          </a:extLst>
        </xdr:cNvPr>
        <xdr:cNvPicPr>
          <a:picLocks noChangeAspect="1"/>
        </xdr:cNvPicPr>
      </xdr:nvPicPr>
      <xdr:blipFill>
        <a:blip xmlns:r="http://schemas.openxmlformats.org/officeDocument/2006/relationships" r:embed="rId1"/>
        <a:stretch>
          <a:fillRect/>
        </a:stretch>
      </xdr:blipFill>
      <xdr:spPr>
        <a:xfrm>
          <a:off x="4105275" y="1059656"/>
          <a:ext cx="5695950" cy="5014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11</xdr:row>
      <xdr:rowOff>13607</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1320" y="1502229"/>
          <a:ext cx="5834743" cy="5165271"/>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23</xdr:row>
      <xdr:rowOff>258536</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2</xdr:rowOff>
    </xdr:from>
    <xdr:to>
      <xdr:col>8</xdr:col>
      <xdr:colOff>1115785</xdr:colOff>
      <xdr:row>10</xdr:row>
      <xdr:rowOff>557891</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1"/>
          <a:ext cx="5910601" cy="5510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1">
        <f ca="1">TODAY()</f>
        <v>45681</v>
      </c>
      <c r="C1" s="62"/>
      <c r="D1" s="62"/>
      <c r="E1" s="62"/>
      <c r="F1" s="62"/>
      <c r="G1" s="62"/>
      <c r="H1" s="62"/>
      <c r="I1" s="62"/>
    </row>
    <row r="2" spans="2:20" ht="41.25" customHeight="1">
      <c r="B2" s="266" t="s">
        <v>177</v>
      </c>
      <c r="C2" s="267"/>
      <c r="D2" s="267"/>
      <c r="E2" s="267"/>
      <c r="F2" s="267"/>
      <c r="G2" s="267"/>
      <c r="H2" s="267"/>
      <c r="I2" s="267"/>
      <c r="K2" s="2" t="s">
        <v>209</v>
      </c>
      <c r="M2" s="3"/>
      <c r="N2" s="3"/>
      <c r="O2" s="3"/>
      <c r="P2" s="3"/>
      <c r="Q2" s="3"/>
      <c r="R2" s="3"/>
    </row>
    <row r="3" spans="2:20" ht="60">
      <c r="B3" s="4" t="s">
        <v>178</v>
      </c>
      <c r="C3" s="24" t="s">
        <v>179</v>
      </c>
      <c r="D3" s="268"/>
      <c r="E3" s="269" t="s">
        <v>3</v>
      </c>
      <c r="F3" s="269"/>
      <c r="G3" s="269"/>
      <c r="H3" s="269"/>
      <c r="I3" s="269"/>
      <c r="K3" s="2"/>
      <c r="L3" s="7">
        <v>45322</v>
      </c>
      <c r="M3" s="7">
        <v>45350</v>
      </c>
      <c r="N3" s="7">
        <v>45382</v>
      </c>
      <c r="O3" s="7">
        <v>45412</v>
      </c>
      <c r="P3" s="7">
        <v>45442</v>
      </c>
      <c r="Q3" s="7">
        <v>45473</v>
      </c>
      <c r="R3" s="7">
        <v>45504</v>
      </c>
    </row>
    <row r="4" spans="2:20" ht="90">
      <c r="B4" s="8" t="s">
        <v>180</v>
      </c>
      <c r="C4" s="63" t="s">
        <v>181</v>
      </c>
      <c r="D4" s="268"/>
      <c r="E4" s="270"/>
      <c r="F4" s="270"/>
      <c r="G4" s="270"/>
      <c r="H4" s="270"/>
      <c r="I4" s="270"/>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182</v>
      </c>
      <c r="C5" s="64">
        <v>6.47</v>
      </c>
      <c r="D5" s="268"/>
      <c r="E5" s="270"/>
      <c r="F5" s="270"/>
      <c r="G5" s="270"/>
      <c r="H5" s="270"/>
      <c r="I5" s="270"/>
      <c r="K5" s="14" t="s">
        <v>8</v>
      </c>
      <c r="L5" s="77">
        <v>0.84150000000000003</v>
      </c>
      <c r="M5" s="77">
        <v>0.84150000000000003</v>
      </c>
      <c r="N5" s="77">
        <v>0.84150000000000003</v>
      </c>
      <c r="O5" s="77">
        <v>0.84150000000000003</v>
      </c>
      <c r="P5" s="77">
        <v>0.9304</v>
      </c>
      <c r="Q5" s="78">
        <f>P5+Q6</f>
        <v>0.99</v>
      </c>
      <c r="R5" s="78">
        <f>Q5+R6</f>
        <v>1</v>
      </c>
    </row>
    <row r="6" spans="2:20" ht="75">
      <c r="B6" s="8" t="s">
        <v>183</v>
      </c>
      <c r="C6" s="63" t="s">
        <v>184</v>
      </c>
      <c r="D6" s="268"/>
      <c r="E6" s="270"/>
      <c r="F6" s="270"/>
      <c r="G6" s="270"/>
      <c r="H6" s="270"/>
      <c r="I6" s="270"/>
      <c r="K6" s="15" t="s">
        <v>11</v>
      </c>
      <c r="L6" s="65">
        <v>0</v>
      </c>
      <c r="M6" s="65">
        <v>0</v>
      </c>
      <c r="N6" s="65">
        <v>0</v>
      </c>
      <c r="O6" s="65">
        <v>0</v>
      </c>
      <c r="P6" s="65">
        <f>P5-O5</f>
        <v>8.8899999999999979E-2</v>
      </c>
      <c r="Q6" s="65">
        <v>5.96E-2</v>
      </c>
      <c r="R6" s="65">
        <v>0.01</v>
      </c>
      <c r="T6" s="109"/>
    </row>
    <row r="7" spans="2:20" ht="60">
      <c r="B7" s="8" t="s">
        <v>185</v>
      </c>
      <c r="C7" s="63" t="s">
        <v>186</v>
      </c>
      <c r="D7" s="268"/>
      <c r="E7" s="270"/>
      <c r="F7" s="270"/>
      <c r="G7" s="270"/>
      <c r="H7" s="270"/>
      <c r="I7" s="270"/>
      <c r="K7" s="16" t="s">
        <v>14</v>
      </c>
      <c r="L7" s="17">
        <f>(L3-C9)/(C12-C9)</f>
        <v>1.3112582781456954</v>
      </c>
      <c r="M7" s="17">
        <f>(M3-C9)/(C12-C9)</f>
        <v>1.4966887417218544</v>
      </c>
      <c r="N7" s="17">
        <f>(N3-C9)/(C12-C9)</f>
        <v>1.7086092715231789</v>
      </c>
      <c r="O7" s="17">
        <f>(O3-C9)/(C12-C9)</f>
        <v>1.9072847682119205</v>
      </c>
      <c r="P7" s="17">
        <f>(P3-C9)/(C12-C9)</f>
        <v>2.1059602649006623</v>
      </c>
      <c r="Q7" s="17">
        <f>(Q3-C9)/(C12-C9)</f>
        <v>2.3112582781456954</v>
      </c>
      <c r="R7" s="17">
        <f>(R3-C9)/(C12-C9)</f>
        <v>2.5165562913907285</v>
      </c>
    </row>
    <row r="8" spans="2:20" ht="45">
      <c r="B8" s="8" t="s">
        <v>187</v>
      </c>
      <c r="C8" s="66">
        <v>43656</v>
      </c>
      <c r="D8" s="268"/>
      <c r="E8" s="270"/>
      <c r="F8" s="270"/>
      <c r="G8" s="270"/>
      <c r="H8" s="270"/>
      <c r="I8" s="270"/>
    </row>
    <row r="9" spans="2:20" ht="45">
      <c r="B9" s="8" t="s">
        <v>188</v>
      </c>
      <c r="C9" s="18">
        <v>45124</v>
      </c>
      <c r="D9" s="268"/>
      <c r="E9" s="270"/>
      <c r="F9" s="270"/>
      <c r="G9" s="270"/>
      <c r="H9" s="270"/>
      <c r="I9" s="270"/>
    </row>
    <row r="10" spans="2:20" ht="45">
      <c r="B10" s="8" t="s">
        <v>189</v>
      </c>
      <c r="C10" s="20">
        <v>151</v>
      </c>
      <c r="D10" s="268"/>
      <c r="E10" s="270"/>
      <c r="F10" s="270"/>
      <c r="G10" s="270"/>
      <c r="H10" s="270"/>
      <c r="I10" s="270"/>
    </row>
    <row r="11" spans="2:20" ht="45">
      <c r="B11" s="19" t="s">
        <v>190</v>
      </c>
      <c r="C11" s="20">
        <v>0</v>
      </c>
      <c r="D11" s="268"/>
      <c r="E11" s="270"/>
      <c r="F11" s="270"/>
      <c r="G11" s="270"/>
      <c r="H11" s="270"/>
      <c r="I11" s="270"/>
    </row>
    <row r="12" spans="2:20" ht="45">
      <c r="B12" s="8" t="s">
        <v>191</v>
      </c>
      <c r="C12" s="18">
        <f>C9+C10+C11</f>
        <v>45275</v>
      </c>
      <c r="D12" s="268"/>
      <c r="E12" s="271" t="s">
        <v>192</v>
      </c>
      <c r="F12" s="272"/>
      <c r="G12" s="272"/>
      <c r="H12" s="272"/>
      <c r="I12" s="273"/>
    </row>
    <row r="13" spans="2:20" ht="45">
      <c r="B13" s="21" t="s">
        <v>193</v>
      </c>
      <c r="C13" s="22">
        <f ca="1">(B1-C9)/(C12-C9)</f>
        <v>3.6887417218543046</v>
      </c>
      <c r="D13" s="268"/>
      <c r="E13" s="274" t="s">
        <v>268</v>
      </c>
      <c r="F13" s="275"/>
      <c r="G13" s="275"/>
      <c r="H13" s="275"/>
      <c r="I13" s="276"/>
    </row>
    <row r="14" spans="2:20" ht="60">
      <c r="B14" s="19" t="s">
        <v>194</v>
      </c>
      <c r="C14" s="67">
        <v>6709073.71</v>
      </c>
      <c r="D14" s="268"/>
      <c r="E14" s="277"/>
      <c r="F14" s="278"/>
      <c r="G14" s="278"/>
      <c r="H14" s="278"/>
      <c r="I14" s="279"/>
    </row>
    <row r="15" spans="2:20" ht="45">
      <c r="B15" s="19" t="s">
        <v>195</v>
      </c>
      <c r="C15" s="67">
        <f>SUM(C23:C28)</f>
        <v>6684958.2400000002</v>
      </c>
      <c r="D15" s="268"/>
      <c r="E15" s="280"/>
      <c r="F15" s="281"/>
      <c r="G15" s="281"/>
      <c r="H15" s="281"/>
      <c r="I15" s="282"/>
    </row>
    <row r="16" spans="2:20" ht="45">
      <c r="B16" s="19" t="s">
        <v>196</v>
      </c>
      <c r="C16" s="22">
        <f>C15/C14</f>
        <v>0.99640554403746451</v>
      </c>
      <c r="D16" s="268"/>
      <c r="E16" s="283" t="s">
        <v>25</v>
      </c>
      <c r="F16" s="284"/>
      <c r="G16" s="284"/>
      <c r="H16" s="284"/>
      <c r="I16" s="284"/>
    </row>
    <row r="17" spans="2:9" ht="45">
      <c r="B17" s="19" t="s">
        <v>197</v>
      </c>
      <c r="C17" s="22">
        <v>1</v>
      </c>
      <c r="D17" s="268"/>
      <c r="E17" s="285" t="s">
        <v>269</v>
      </c>
      <c r="F17" s="286"/>
      <c r="G17" s="286"/>
      <c r="H17" s="286"/>
      <c r="I17" s="286"/>
    </row>
    <row r="18" spans="2:9" ht="75">
      <c r="B18" s="21" t="s">
        <v>198</v>
      </c>
      <c r="C18" s="66">
        <v>45450</v>
      </c>
      <c r="D18" s="268"/>
      <c r="E18" s="286"/>
      <c r="F18" s="286"/>
      <c r="G18" s="286"/>
      <c r="H18" s="286"/>
      <c r="I18" s="286"/>
    </row>
    <row r="19" spans="2:9">
      <c r="B19" s="287" t="s">
        <v>260</v>
      </c>
      <c r="C19" s="287"/>
      <c r="D19" s="268"/>
      <c r="E19" s="25" t="s">
        <v>28</v>
      </c>
      <c r="F19" s="25" t="s">
        <v>29</v>
      </c>
      <c r="G19" s="25" t="s">
        <v>30</v>
      </c>
      <c r="H19" s="288" t="s">
        <v>31</v>
      </c>
      <c r="I19" s="288"/>
    </row>
    <row r="20" spans="2:9">
      <c r="B20" s="287"/>
      <c r="C20" s="287"/>
      <c r="D20" s="268"/>
      <c r="E20" s="68" t="s">
        <v>45</v>
      </c>
      <c r="F20" s="68" t="s">
        <v>45</v>
      </c>
      <c r="G20" s="68" t="s">
        <v>45</v>
      </c>
      <c r="H20" s="289" t="s">
        <v>45</v>
      </c>
      <c r="I20" s="289"/>
    </row>
    <row r="21" spans="2:9" ht="3.75" customHeight="1">
      <c r="B21" s="290"/>
      <c r="C21" s="290"/>
      <c r="D21" s="268"/>
      <c r="E21" s="291"/>
      <c r="F21" s="291"/>
      <c r="G21" s="291"/>
      <c r="H21" s="291"/>
      <c r="I21" s="291"/>
    </row>
    <row r="22" spans="2:9" ht="60">
      <c r="B22" s="26" t="s">
        <v>32</v>
      </c>
      <c r="C22" s="26" t="s">
        <v>199</v>
      </c>
      <c r="D22" s="69"/>
      <c r="E22" s="19" t="s">
        <v>34</v>
      </c>
      <c r="F22" s="26" t="s">
        <v>35</v>
      </c>
      <c r="G22" s="26" t="s">
        <v>36</v>
      </c>
      <c r="H22" s="70" t="s">
        <v>59</v>
      </c>
      <c r="I22" s="28" t="s">
        <v>200</v>
      </c>
    </row>
    <row r="23" spans="2:9" ht="30">
      <c r="B23" s="29" t="s">
        <v>201</v>
      </c>
      <c r="C23" s="67">
        <v>712386.86</v>
      </c>
      <c r="D23" s="71"/>
      <c r="E23" s="30">
        <v>45177</v>
      </c>
      <c r="F23" s="30">
        <v>45195</v>
      </c>
      <c r="G23" s="31">
        <v>45210</v>
      </c>
      <c r="H23" s="31">
        <v>45217</v>
      </c>
      <c r="I23" s="72">
        <f>H23-E23</f>
        <v>40</v>
      </c>
    </row>
    <row r="24" spans="2:9" ht="30">
      <c r="B24" s="29" t="s">
        <v>202</v>
      </c>
      <c r="C24" s="67">
        <v>803708.69</v>
      </c>
      <c r="D24" s="71"/>
      <c r="E24" s="30">
        <v>45224</v>
      </c>
      <c r="F24" s="30">
        <v>45238</v>
      </c>
      <c r="G24" s="30">
        <v>45267</v>
      </c>
      <c r="H24" s="30">
        <v>45251</v>
      </c>
      <c r="I24" s="72">
        <f t="shared" ref="I24:I27" si="1">H24-E24</f>
        <v>27</v>
      </c>
    </row>
    <row r="25" spans="2:9" ht="30">
      <c r="B25" s="29" t="s">
        <v>203</v>
      </c>
      <c r="C25" s="67">
        <v>1888087.49</v>
      </c>
      <c r="D25" s="71"/>
      <c r="E25" s="30">
        <v>45246</v>
      </c>
      <c r="F25" s="30">
        <v>45266</v>
      </c>
      <c r="G25" s="31">
        <v>45272</v>
      </c>
      <c r="H25" s="31">
        <v>45279</v>
      </c>
      <c r="I25" s="72">
        <f t="shared" si="1"/>
        <v>33</v>
      </c>
    </row>
    <row r="26" spans="2:9" ht="30">
      <c r="B26" s="29" t="s">
        <v>204</v>
      </c>
      <c r="C26" s="67">
        <v>1425797.49</v>
      </c>
      <c r="D26" s="71"/>
      <c r="E26" s="30">
        <v>45235</v>
      </c>
      <c r="F26" s="30">
        <v>45274</v>
      </c>
      <c r="G26" s="31">
        <v>45274</v>
      </c>
      <c r="H26" s="31">
        <v>45282</v>
      </c>
      <c r="I26" s="72">
        <f t="shared" si="1"/>
        <v>47</v>
      </c>
    </row>
    <row r="27" spans="2:9" ht="30">
      <c r="B27" s="29" t="s">
        <v>205</v>
      </c>
      <c r="C27" s="67">
        <v>253527.61</v>
      </c>
      <c r="D27" s="71"/>
      <c r="E27" s="30">
        <v>45349</v>
      </c>
      <c r="F27" s="30">
        <v>45369</v>
      </c>
      <c r="G27" s="31">
        <v>45383</v>
      </c>
      <c r="H27" s="31">
        <v>45394</v>
      </c>
      <c r="I27" s="72">
        <f t="shared" si="1"/>
        <v>45</v>
      </c>
    </row>
    <row r="28" spans="2:9" ht="30" customHeight="1" outlineLevel="1">
      <c r="B28" s="29" t="s">
        <v>264</v>
      </c>
      <c r="C28" s="67">
        <v>1601450.1</v>
      </c>
      <c r="D28" s="71"/>
      <c r="E28" s="30">
        <v>45482</v>
      </c>
      <c r="F28" s="30">
        <v>45505</v>
      </c>
      <c r="G28" s="31"/>
      <c r="H28" s="31"/>
      <c r="I28" s="72"/>
    </row>
    <row r="29" spans="2:9" ht="60">
      <c r="B29" s="34" t="s">
        <v>40</v>
      </c>
      <c r="C29" s="35" t="s">
        <v>41</v>
      </c>
      <c r="D29" s="73"/>
      <c r="E29" s="36" t="s">
        <v>42</v>
      </c>
      <c r="F29" s="37" t="s">
        <v>34</v>
      </c>
      <c r="G29" s="264" t="s">
        <v>43</v>
      </c>
      <c r="H29" s="264"/>
      <c r="I29" s="264"/>
    </row>
    <row r="30" spans="2:9" ht="45">
      <c r="B30" s="38" t="s">
        <v>206</v>
      </c>
      <c r="C30" s="74" t="s">
        <v>207</v>
      </c>
      <c r="D30" s="75"/>
      <c r="E30" s="67">
        <v>6709073.71</v>
      </c>
      <c r="F30" s="40">
        <v>45211</v>
      </c>
      <c r="G30" s="265" t="s">
        <v>208</v>
      </c>
      <c r="H30" s="265"/>
      <c r="I30" s="265"/>
    </row>
    <row r="31" spans="2:9">
      <c r="C31" s="76"/>
      <c r="D31" s="41"/>
      <c r="E31" s="41"/>
      <c r="F31" s="41"/>
      <c r="G31" s="41"/>
      <c r="H31" s="41"/>
      <c r="I31" s="41"/>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9"/>
  <sheetViews>
    <sheetView zoomScale="70" zoomScaleNormal="70" workbookViewId="0">
      <selection activeCell="R4" sqref="R4"/>
    </sheetView>
  </sheetViews>
  <sheetFormatPr defaultRowHeight="15"/>
  <cols>
    <col min="1" max="1" width="2.85546875" style="112" customWidth="1"/>
    <col min="2" max="2" width="15.140625" style="114" customWidth="1"/>
    <col min="3" max="3" width="28.140625" style="121" customWidth="1"/>
    <col min="4" max="4" width="21.140625" style="114" customWidth="1"/>
    <col min="5" max="5" width="12.28515625" style="116" customWidth="1"/>
    <col min="6" max="6" width="13" style="112" customWidth="1"/>
    <col min="7" max="7" width="10.42578125" style="116" customWidth="1"/>
    <col min="8" max="9" width="17.85546875" style="116" customWidth="1"/>
    <col min="10" max="13" width="13.7109375" style="117" customWidth="1"/>
    <col min="14" max="14" width="12.42578125" style="118" customWidth="1"/>
    <col min="15" max="15" width="27.42578125" style="119" customWidth="1"/>
    <col min="16" max="16" width="39.85546875" style="119" customWidth="1"/>
    <col min="17" max="18" width="13.7109375" style="120" customWidth="1"/>
    <col min="19" max="19" width="19.5703125" style="112" customWidth="1"/>
  </cols>
  <sheetData>
    <row r="1" spans="1:19">
      <c r="B1" s="113">
        <f ca="1">TODAY()</f>
        <v>45681</v>
      </c>
      <c r="C1" s="115"/>
    </row>
    <row r="2" spans="1:19" s="127" customFormat="1" ht="45">
      <c r="A2" s="119"/>
      <c r="B2" s="122" t="s">
        <v>271</v>
      </c>
      <c r="C2" s="63" t="s">
        <v>272</v>
      </c>
      <c r="D2" s="63" t="s">
        <v>273</v>
      </c>
      <c r="E2" s="123" t="s">
        <v>274</v>
      </c>
      <c r="F2" s="63" t="s">
        <v>275</v>
      </c>
      <c r="G2" s="123" t="s">
        <v>276</v>
      </c>
      <c r="H2" s="123" t="s">
        <v>277</v>
      </c>
      <c r="I2" s="123" t="s">
        <v>302</v>
      </c>
      <c r="J2" s="124" t="s">
        <v>278</v>
      </c>
      <c r="K2" s="124" t="s">
        <v>279</v>
      </c>
      <c r="L2" s="124" t="s">
        <v>306</v>
      </c>
      <c r="M2" s="124" t="s">
        <v>305</v>
      </c>
      <c r="N2" s="125" t="s">
        <v>280</v>
      </c>
      <c r="O2" s="63" t="s">
        <v>281</v>
      </c>
      <c r="P2" s="63" t="s">
        <v>301</v>
      </c>
      <c r="Q2" s="126" t="s">
        <v>282</v>
      </c>
      <c r="R2" s="150" t="s">
        <v>303</v>
      </c>
      <c r="S2" s="63" t="s">
        <v>304</v>
      </c>
    </row>
    <row r="3" spans="1:19" s="140" customFormat="1" ht="90">
      <c r="A3" s="129"/>
      <c r="B3" s="130" t="s">
        <v>285</v>
      </c>
      <c r="C3" s="130" t="s">
        <v>286</v>
      </c>
      <c r="D3" s="130" t="s">
        <v>287</v>
      </c>
      <c r="E3" s="131">
        <v>83</v>
      </c>
      <c r="F3" s="132" t="s">
        <v>288</v>
      </c>
      <c r="G3" s="131" t="s">
        <v>283</v>
      </c>
      <c r="H3" s="133">
        <v>56495268.409999996</v>
      </c>
      <c r="I3" s="133">
        <v>0</v>
      </c>
      <c r="J3" s="134">
        <v>44067</v>
      </c>
      <c r="K3" s="134">
        <v>44982</v>
      </c>
      <c r="L3" s="153">
        <v>915</v>
      </c>
      <c r="M3" s="151">
        <f>'RSP.W12.01-02'!C14</f>
        <v>1.7628415300546447</v>
      </c>
      <c r="N3" s="135" t="s">
        <v>284</v>
      </c>
      <c r="O3" s="136" t="s">
        <v>308</v>
      </c>
      <c r="P3" s="136" t="s">
        <v>315</v>
      </c>
      <c r="Q3" s="137">
        <f>'RSP.W12.01-02'!C18</f>
        <v>0.60599999999999998</v>
      </c>
      <c r="R3" s="137">
        <v>0</v>
      </c>
      <c r="S3" s="139">
        <f>'RSP.W12.01-02'!C16</f>
        <v>45493076.469999999</v>
      </c>
    </row>
    <row r="4" spans="1:19" s="140" customFormat="1" ht="90">
      <c r="A4" s="129"/>
      <c r="B4" s="138" t="s">
        <v>289</v>
      </c>
      <c r="C4" s="130" t="s">
        <v>290</v>
      </c>
      <c r="D4" s="138" t="s">
        <v>291</v>
      </c>
      <c r="E4" s="141">
        <v>8.58</v>
      </c>
      <c r="F4" s="136" t="s">
        <v>288</v>
      </c>
      <c r="G4" s="141" t="s">
        <v>283</v>
      </c>
      <c r="H4" s="133">
        <v>21291226.309999999</v>
      </c>
      <c r="I4" s="133">
        <v>0</v>
      </c>
      <c r="J4" s="134">
        <v>45153</v>
      </c>
      <c r="K4" s="134">
        <f>J4+915</f>
        <v>46068</v>
      </c>
      <c r="L4" s="153">
        <f>'RSP.W14.01'!C11</f>
        <v>915</v>
      </c>
      <c r="M4" s="151">
        <f ca="1">'RSP.W14.01'!C14</f>
        <v>0.57704918032786889</v>
      </c>
      <c r="N4" s="135" t="s">
        <v>284</v>
      </c>
      <c r="O4" s="136" t="s">
        <v>318</v>
      </c>
      <c r="P4" s="136" t="s">
        <v>316</v>
      </c>
      <c r="Q4" s="137">
        <f>'RSP.W14.01'!C18</f>
        <v>0.5585</v>
      </c>
      <c r="R4" s="165">
        <v>2.3E-3</v>
      </c>
      <c r="S4" s="139">
        <f>'RSP.W14.01'!C16</f>
        <v>10966939.379999999</v>
      </c>
    </row>
    <row r="5" spans="1:19" s="140" customFormat="1" ht="90">
      <c r="A5" s="129"/>
      <c r="B5" s="138" t="s">
        <v>292</v>
      </c>
      <c r="C5" s="130" t="s">
        <v>293</v>
      </c>
      <c r="D5" s="138" t="s">
        <v>294</v>
      </c>
      <c r="E5" s="141">
        <v>31</v>
      </c>
      <c r="F5" s="136" t="s">
        <v>288</v>
      </c>
      <c r="G5" s="141" t="s">
        <v>283</v>
      </c>
      <c r="H5" s="133">
        <v>34639831.460000001</v>
      </c>
      <c r="I5" s="133">
        <v>0</v>
      </c>
      <c r="J5" s="134">
        <v>45261</v>
      </c>
      <c r="K5" s="134">
        <f>J5+915</f>
        <v>46176</v>
      </c>
      <c r="L5" s="153">
        <f>'RSP.W14.02'!C10</f>
        <v>915</v>
      </c>
      <c r="M5" s="151">
        <f>'RSP.W14.02'!C13</f>
        <v>0.45792349726775955</v>
      </c>
      <c r="N5" s="135" t="s">
        <v>284</v>
      </c>
      <c r="O5" s="136" t="s">
        <v>309</v>
      </c>
      <c r="P5" s="136" t="s">
        <v>314</v>
      </c>
      <c r="Q5" s="137">
        <f>'RSP.W14.02'!C17</f>
        <v>0</v>
      </c>
      <c r="R5" s="165">
        <v>8.9999999999999998E-4</v>
      </c>
      <c r="S5" s="139">
        <f>'RSP.W14.02'!C15</f>
        <v>14617081.83</v>
      </c>
    </row>
    <row r="6" spans="1:19" ht="75">
      <c r="B6" s="138" t="s">
        <v>295</v>
      </c>
      <c r="C6" s="142" t="s">
        <v>296</v>
      </c>
      <c r="D6" s="143" t="s">
        <v>297</v>
      </c>
      <c r="E6" s="144">
        <v>9.4700000000000006</v>
      </c>
      <c r="F6" s="136" t="s">
        <v>288</v>
      </c>
      <c r="G6" s="144" t="s">
        <v>283</v>
      </c>
      <c r="H6" s="145">
        <v>9248314.9399999995</v>
      </c>
      <c r="I6" s="145">
        <v>0</v>
      </c>
      <c r="J6" s="146">
        <v>45201</v>
      </c>
      <c r="K6" s="146">
        <f>J6+730</f>
        <v>45931</v>
      </c>
      <c r="L6" s="154">
        <f>'RSP.W14.03'!C10</f>
        <v>730</v>
      </c>
      <c r="M6" s="152">
        <f ca="1">'RSP.W14.03'!C13</f>
        <v>0.65753424657534243</v>
      </c>
      <c r="N6" s="147" t="s">
        <v>284</v>
      </c>
      <c r="O6" s="148" t="s">
        <v>311</v>
      </c>
      <c r="P6" s="148" t="s">
        <v>312</v>
      </c>
      <c r="Q6" s="128">
        <f>'RSP.W14.03'!C17</f>
        <v>0.2349</v>
      </c>
      <c r="R6" s="165">
        <v>0</v>
      </c>
      <c r="S6" s="149">
        <f>'RSP.W14.03'!C15</f>
        <v>1459866.6099999999</v>
      </c>
    </row>
    <row r="7" spans="1:19" ht="90">
      <c r="B7" s="138" t="s">
        <v>298</v>
      </c>
      <c r="C7" s="142" t="s">
        <v>299</v>
      </c>
      <c r="D7" s="143" t="s">
        <v>300</v>
      </c>
      <c r="E7" s="144">
        <v>37.200000000000003</v>
      </c>
      <c r="F7" s="136" t="s">
        <v>288</v>
      </c>
      <c r="G7" s="144" t="s">
        <v>283</v>
      </c>
      <c r="H7" s="145">
        <v>38746632.259999998</v>
      </c>
      <c r="I7" s="145">
        <v>0</v>
      </c>
      <c r="J7" s="146">
        <v>45397</v>
      </c>
      <c r="K7" s="146">
        <f>915+J7</f>
        <v>46312</v>
      </c>
      <c r="L7" s="154">
        <f>'RSP.W15.01'!C10</f>
        <v>915</v>
      </c>
      <c r="M7" s="152" t="str">
        <f>'RSP.W15.01'!C13</f>
        <v>27.87% (255 days)</v>
      </c>
      <c r="N7" s="147" t="s">
        <v>284</v>
      </c>
      <c r="O7" s="136" t="s">
        <v>310</v>
      </c>
      <c r="P7" s="148" t="s">
        <v>313</v>
      </c>
      <c r="Q7" s="128">
        <f>'RSP.W15.01'!C17</f>
        <v>0.29239999999999999</v>
      </c>
      <c r="R7" s="128">
        <v>0</v>
      </c>
      <c r="S7" s="149" t="str">
        <f>'RSP.W15.01'!C15</f>
        <v>18 610 011.48</v>
      </c>
    </row>
    <row r="8" spans="1:19" ht="60">
      <c r="B8" s="143" t="s">
        <v>345</v>
      </c>
      <c r="C8" s="142" t="s">
        <v>346</v>
      </c>
      <c r="D8" s="143" t="s">
        <v>347</v>
      </c>
      <c r="E8" s="144">
        <v>16.597999999999999</v>
      </c>
      <c r="F8" s="148" t="s">
        <v>288</v>
      </c>
      <c r="G8" s="144" t="s">
        <v>283</v>
      </c>
      <c r="H8" s="182">
        <v>10459023.27</v>
      </c>
      <c r="I8" s="145" t="s">
        <v>45</v>
      </c>
      <c r="J8" s="183" t="s">
        <v>348</v>
      </c>
      <c r="K8" s="146"/>
      <c r="L8" s="154"/>
      <c r="M8" s="152"/>
      <c r="N8" s="147" t="s">
        <v>284</v>
      </c>
      <c r="O8" s="136" t="s">
        <v>349</v>
      </c>
      <c r="P8" s="148" t="s">
        <v>350</v>
      </c>
      <c r="Q8" s="128"/>
      <c r="R8" s="128"/>
      <c r="S8" s="149"/>
    </row>
    <row r="9" spans="1:19" ht="45" customHeight="1">
      <c r="B9" s="143" t="s">
        <v>351</v>
      </c>
      <c r="C9" s="142" t="s">
        <v>352</v>
      </c>
      <c r="D9" s="143" t="s">
        <v>353</v>
      </c>
      <c r="E9" s="144">
        <v>6.47</v>
      </c>
      <c r="F9" s="148" t="s">
        <v>288</v>
      </c>
      <c r="G9" s="144" t="s">
        <v>283</v>
      </c>
      <c r="H9" s="182">
        <v>2691781.21</v>
      </c>
      <c r="I9" s="145"/>
      <c r="J9" s="183" t="s">
        <v>348</v>
      </c>
      <c r="K9" s="146"/>
      <c r="L9" s="154"/>
      <c r="M9" s="152"/>
      <c r="N9" s="147" t="s">
        <v>284</v>
      </c>
      <c r="O9" s="136" t="s">
        <v>354</v>
      </c>
      <c r="P9" s="148" t="s">
        <v>350</v>
      </c>
      <c r="Q9" s="128"/>
      <c r="R9" s="128"/>
      <c r="S9" s="149"/>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tabColor rgb="FF00B050"/>
    <pageSetUpPr fitToPage="1"/>
  </sheetPr>
  <dimension ref="B2:AA61"/>
  <sheetViews>
    <sheetView tabSelected="1" zoomScale="70" zoomScaleNormal="70" workbookViewId="0">
      <selection activeCell="E17" sqref="E17:I17"/>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7">
      <c r="B2" s="1">
        <f ca="1">TODAY()</f>
        <v>45681</v>
      </c>
    </row>
    <row r="3" spans="2:27" ht="41.25" customHeight="1">
      <c r="B3" s="294" t="s">
        <v>46</v>
      </c>
      <c r="C3" s="295"/>
      <c r="D3" s="295"/>
      <c r="E3" s="295"/>
      <c r="F3" s="295"/>
      <c r="G3" s="295"/>
      <c r="H3" s="295"/>
      <c r="I3" s="295"/>
      <c r="K3" s="220" t="s">
        <v>47</v>
      </c>
      <c r="L3" s="219"/>
      <c r="M3" s="221"/>
      <c r="N3" s="221"/>
      <c r="O3" s="221"/>
      <c r="P3" s="221"/>
      <c r="Q3" s="221"/>
      <c r="R3" s="221"/>
      <c r="S3" s="221"/>
      <c r="T3" s="221"/>
      <c r="U3" s="221"/>
      <c r="V3" s="221"/>
      <c r="W3" s="221"/>
      <c r="X3" s="219"/>
      <c r="Y3" s="219"/>
      <c r="Z3" s="219"/>
      <c r="AA3" s="219"/>
    </row>
    <row r="4" spans="2:27" ht="30.75" customHeight="1">
      <c r="B4" s="208" t="s">
        <v>395</v>
      </c>
      <c r="C4" s="209">
        <v>43676</v>
      </c>
      <c r="D4" s="319"/>
      <c r="E4" s="296" t="s">
        <v>48</v>
      </c>
      <c r="F4" s="296"/>
      <c r="G4" s="296"/>
      <c r="H4" s="296"/>
      <c r="I4" s="296"/>
      <c r="K4" s="220"/>
      <c r="L4" s="222">
        <v>45565</v>
      </c>
      <c r="M4" s="222">
        <v>45596</v>
      </c>
      <c r="N4" s="222">
        <v>45626</v>
      </c>
      <c r="O4" s="222">
        <v>45657</v>
      </c>
      <c r="P4" s="222">
        <v>45688</v>
      </c>
      <c r="Q4" s="222">
        <v>45716</v>
      </c>
      <c r="R4" s="222">
        <v>45747</v>
      </c>
      <c r="S4" s="222">
        <v>45777</v>
      </c>
      <c r="T4" s="222">
        <v>45807</v>
      </c>
      <c r="U4" s="222">
        <v>45838</v>
      </c>
      <c r="V4" s="222">
        <v>45869</v>
      </c>
      <c r="W4" s="222">
        <v>45900</v>
      </c>
      <c r="X4" s="222">
        <v>45930</v>
      </c>
      <c r="Y4" s="222">
        <v>45961</v>
      </c>
      <c r="Z4" s="222">
        <v>45991</v>
      </c>
      <c r="AA4" s="222">
        <v>46022</v>
      </c>
    </row>
    <row r="5" spans="2:27" ht="76.5" customHeight="1">
      <c r="B5" s="208" t="s">
        <v>396</v>
      </c>
      <c r="C5" s="210" t="s">
        <v>49</v>
      </c>
      <c r="D5" s="319"/>
      <c r="E5" s="297"/>
      <c r="F5" s="297"/>
      <c r="G5" s="297"/>
      <c r="H5" s="297"/>
      <c r="I5" s="297"/>
      <c r="K5" s="223" t="s">
        <v>6</v>
      </c>
      <c r="L5" s="234">
        <v>0.61339999999999995</v>
      </c>
      <c r="M5" s="228">
        <v>0.62360000000000004</v>
      </c>
      <c r="N5" s="234">
        <v>0.63460000000000005</v>
      </c>
      <c r="O5" s="234">
        <v>0.6381</v>
      </c>
      <c r="P5" s="235">
        <v>0.64059999999999995</v>
      </c>
      <c r="Q5" s="235">
        <v>0.6431</v>
      </c>
      <c r="R5" s="235">
        <v>0.6472</v>
      </c>
      <c r="S5" s="235">
        <v>0.66149999999999998</v>
      </c>
      <c r="T5" s="235">
        <v>0.69289999999999996</v>
      </c>
      <c r="U5" s="234">
        <v>0.73040000000000005</v>
      </c>
      <c r="V5" s="234">
        <v>0.77229999999999999</v>
      </c>
      <c r="W5" s="234">
        <v>0.81120000000000003</v>
      </c>
      <c r="X5" s="234">
        <v>0.8488</v>
      </c>
      <c r="Y5" s="234">
        <v>0.88380000000000003</v>
      </c>
      <c r="Z5" s="234">
        <v>0.89270000000000005</v>
      </c>
      <c r="AA5" s="234">
        <v>0.89339999999999997</v>
      </c>
    </row>
    <row r="6" spans="2:27" ht="31.5" customHeight="1">
      <c r="B6" s="208" t="s">
        <v>397</v>
      </c>
      <c r="C6" s="210" t="s">
        <v>50</v>
      </c>
      <c r="D6" s="319"/>
      <c r="E6" s="297"/>
      <c r="F6" s="297"/>
      <c r="G6" s="297"/>
      <c r="H6" s="297"/>
      <c r="I6" s="297"/>
      <c r="K6" s="224" t="s">
        <v>8</v>
      </c>
      <c r="L6" s="233">
        <v>0.59799999999999998</v>
      </c>
      <c r="M6" s="233">
        <v>0.60360000000000003</v>
      </c>
      <c r="N6" s="233">
        <v>0.60570000000000002</v>
      </c>
      <c r="O6" s="233">
        <v>0.60580000000000001</v>
      </c>
      <c r="P6" s="236">
        <v>0.60599999999999998</v>
      </c>
      <c r="Q6" s="229"/>
      <c r="R6" s="229"/>
      <c r="S6" s="229"/>
      <c r="T6" s="229"/>
      <c r="U6" s="230"/>
      <c r="V6" s="230"/>
      <c r="W6" s="233"/>
      <c r="X6" s="233"/>
      <c r="Y6" s="233"/>
      <c r="Z6" s="233"/>
      <c r="AA6" s="233"/>
    </row>
    <row r="7" spans="2:27" ht="42" customHeight="1">
      <c r="B7" s="208" t="s">
        <v>398</v>
      </c>
      <c r="C7" s="210" t="s">
        <v>51</v>
      </c>
      <c r="D7" s="319"/>
      <c r="E7" s="297"/>
      <c r="F7" s="297"/>
      <c r="G7" s="297"/>
      <c r="H7" s="297"/>
      <c r="I7" s="297"/>
      <c r="K7" s="225" t="s">
        <v>11</v>
      </c>
      <c r="L7" s="232">
        <v>1.03E-2</v>
      </c>
      <c r="M7" s="232">
        <v>5.5999999999999999E-3</v>
      </c>
      <c r="N7" s="232">
        <v>2.0999999999999999E-3</v>
      </c>
      <c r="O7" s="232">
        <v>0</v>
      </c>
      <c r="P7" s="232">
        <v>2.0000000000000001E-4</v>
      </c>
      <c r="Q7" s="231"/>
      <c r="R7" s="231"/>
      <c r="S7" s="231"/>
      <c r="T7" s="231"/>
      <c r="U7" s="231"/>
      <c r="V7" s="232"/>
      <c r="W7" s="232"/>
      <c r="X7" s="232"/>
      <c r="Y7" s="232"/>
      <c r="Z7" s="232"/>
      <c r="AA7" s="232"/>
    </row>
    <row r="8" spans="2:27" ht="81.75" customHeight="1">
      <c r="B8" s="208" t="s">
        <v>399</v>
      </c>
      <c r="C8" s="210" t="s">
        <v>52</v>
      </c>
      <c r="D8" s="319"/>
      <c r="E8" s="297"/>
      <c r="F8" s="297"/>
      <c r="G8" s="297"/>
      <c r="H8" s="297"/>
      <c r="I8" s="297"/>
      <c r="K8" s="226" t="s">
        <v>14</v>
      </c>
      <c r="L8" s="227">
        <v>1.6371584699453552</v>
      </c>
      <c r="M8" s="227">
        <v>1.6710382513661202</v>
      </c>
      <c r="N8" s="227">
        <v>1.7038251366120218</v>
      </c>
      <c r="O8" s="227">
        <v>1.7377049180327868</v>
      </c>
      <c r="P8" s="227">
        <v>1.771584699453552</v>
      </c>
      <c r="Q8" s="227">
        <v>1.8021857923497269</v>
      </c>
      <c r="R8" s="227">
        <v>1.8360655737704918</v>
      </c>
      <c r="S8" s="227">
        <v>1.8688524590163935</v>
      </c>
      <c r="T8" s="227">
        <v>1.901639344262295</v>
      </c>
      <c r="U8" s="227">
        <v>1.9355191256830602</v>
      </c>
      <c r="V8" s="227">
        <v>1.9693989071038251</v>
      </c>
      <c r="W8" s="227">
        <v>2.0032786885245901</v>
      </c>
      <c r="X8" s="227">
        <v>2.0360655737704918</v>
      </c>
      <c r="Y8" s="227">
        <v>2.069945355191257</v>
      </c>
      <c r="Z8" s="227">
        <v>2.1027322404371587</v>
      </c>
      <c r="AA8" s="227">
        <v>2.1366120218579234</v>
      </c>
    </row>
    <row r="9" spans="2:27" ht="30">
      <c r="B9" s="208" t="s">
        <v>400</v>
      </c>
      <c r="C9" s="209">
        <v>43882</v>
      </c>
      <c r="D9" s="319"/>
      <c r="E9" s="297"/>
      <c r="F9" s="297"/>
      <c r="G9" s="297"/>
      <c r="H9" s="297"/>
      <c r="I9" s="297"/>
      <c r="K9" s="219"/>
      <c r="L9" s="219"/>
      <c r="M9" s="219"/>
      <c r="N9" s="219"/>
      <c r="O9" s="219"/>
      <c r="P9" s="219"/>
      <c r="Q9" s="219"/>
      <c r="R9" s="219"/>
      <c r="S9" s="219"/>
      <c r="T9" s="219"/>
      <c r="U9" s="219"/>
      <c r="V9" s="219"/>
      <c r="W9" s="219"/>
      <c r="X9" s="219"/>
      <c r="Y9" s="219"/>
      <c r="Z9" s="219"/>
      <c r="AA9" s="219"/>
    </row>
    <row r="10" spans="2:27" ht="30">
      <c r="B10" s="208" t="s">
        <v>401</v>
      </c>
      <c r="C10" s="209">
        <v>44067</v>
      </c>
      <c r="D10" s="319"/>
      <c r="E10" s="297"/>
      <c r="F10" s="297"/>
      <c r="G10" s="297"/>
      <c r="H10" s="297"/>
      <c r="I10" s="297"/>
      <c r="K10" s="219"/>
      <c r="L10" s="219"/>
      <c r="M10" s="219"/>
      <c r="N10" s="219"/>
      <c r="O10" s="219"/>
      <c r="P10" s="219"/>
      <c r="Q10" s="219"/>
      <c r="R10" s="219"/>
      <c r="S10" s="219"/>
      <c r="T10" s="219"/>
      <c r="U10" s="219"/>
      <c r="V10" s="219"/>
      <c r="W10" s="219"/>
      <c r="X10" s="219"/>
      <c r="Y10" s="219"/>
      <c r="Z10" s="219"/>
      <c r="AA10" s="219"/>
    </row>
    <row r="11" spans="2:27" ht="30">
      <c r="B11" s="208" t="s">
        <v>402</v>
      </c>
      <c r="C11" s="207">
        <v>915</v>
      </c>
      <c r="D11" s="319"/>
      <c r="E11" s="297"/>
      <c r="F11" s="297"/>
      <c r="G11" s="297"/>
      <c r="H11" s="297"/>
      <c r="I11" s="297"/>
      <c r="K11" s="219"/>
      <c r="L11" s="219"/>
      <c r="M11" s="219"/>
      <c r="N11" s="219"/>
      <c r="O11" s="219"/>
      <c r="P11" s="219"/>
      <c r="Q11" s="219"/>
      <c r="R11" s="219"/>
      <c r="S11" s="219"/>
      <c r="T11" s="219"/>
      <c r="U11" s="219"/>
      <c r="V11" s="219"/>
      <c r="W11" s="219"/>
      <c r="X11" s="219"/>
      <c r="Y11" s="219"/>
      <c r="Z11" s="219"/>
      <c r="AA11" s="219"/>
    </row>
    <row r="12" spans="2:27" ht="30">
      <c r="B12" s="211" t="s">
        <v>403</v>
      </c>
      <c r="C12" s="207">
        <v>0</v>
      </c>
      <c r="D12" s="319"/>
      <c r="E12" s="297"/>
      <c r="F12" s="297"/>
      <c r="G12" s="297"/>
      <c r="H12" s="297"/>
      <c r="I12" s="297"/>
      <c r="K12" s="219"/>
      <c r="L12" s="219"/>
      <c r="M12" s="219"/>
      <c r="N12" s="219"/>
      <c r="O12" s="219"/>
      <c r="P12" s="219"/>
      <c r="Q12" s="219"/>
      <c r="R12" s="219"/>
      <c r="S12" s="219"/>
      <c r="T12" s="219"/>
      <c r="U12" s="219"/>
      <c r="V12" s="219"/>
      <c r="W12" s="219"/>
      <c r="X12" s="219"/>
      <c r="Y12" s="219"/>
      <c r="Z12" s="219"/>
      <c r="AA12" s="219"/>
    </row>
    <row r="13" spans="2:27" ht="28.5" customHeight="1">
      <c r="B13" s="208" t="s">
        <v>404</v>
      </c>
      <c r="C13" s="209">
        <v>44982</v>
      </c>
      <c r="D13" s="319"/>
      <c r="E13" s="297"/>
      <c r="F13" s="297"/>
      <c r="G13" s="297"/>
      <c r="H13" s="297"/>
      <c r="I13" s="297"/>
      <c r="K13" s="219"/>
      <c r="L13" s="219"/>
      <c r="M13" s="219"/>
      <c r="N13" s="219"/>
      <c r="O13" s="219"/>
      <c r="P13" s="219"/>
      <c r="Q13" s="219"/>
      <c r="R13" s="219"/>
      <c r="S13" s="219"/>
      <c r="T13" s="219"/>
      <c r="U13" s="219"/>
      <c r="V13" s="219"/>
      <c r="W13" s="219"/>
      <c r="X13" s="219"/>
      <c r="Y13" s="219"/>
      <c r="Z13" s="219"/>
      <c r="AA13" s="219"/>
    </row>
    <row r="14" spans="2:27" ht="28.5" customHeight="1">
      <c r="B14" s="212" t="s">
        <v>405</v>
      </c>
      <c r="C14" s="213">
        <v>1.7628415300546447</v>
      </c>
      <c r="D14" s="319"/>
      <c r="E14" s="298" t="s">
        <v>406</v>
      </c>
      <c r="F14" s="299"/>
      <c r="G14" s="299"/>
      <c r="H14" s="299"/>
      <c r="I14" s="299"/>
      <c r="K14" s="219"/>
      <c r="L14" s="219"/>
      <c r="M14" s="219"/>
      <c r="N14" s="219"/>
      <c r="O14" s="219"/>
      <c r="P14" s="219"/>
      <c r="Q14" s="219"/>
      <c r="R14" s="219"/>
      <c r="S14" s="219"/>
      <c r="T14" s="219"/>
      <c r="U14" s="219"/>
      <c r="V14" s="219"/>
      <c r="W14" s="219"/>
      <c r="X14" s="219"/>
      <c r="Y14" s="219"/>
      <c r="Z14" s="219"/>
      <c r="AA14" s="219"/>
    </row>
    <row r="15" spans="2:27" ht="34.5" customHeight="1">
      <c r="B15" s="211" t="s">
        <v>407</v>
      </c>
      <c r="C15" s="215">
        <v>56495268.420000002</v>
      </c>
      <c r="D15" s="319"/>
      <c r="E15" s="300" t="s">
        <v>408</v>
      </c>
      <c r="F15" s="300"/>
      <c r="G15" s="300"/>
      <c r="H15" s="300"/>
      <c r="I15" s="300"/>
      <c r="K15" s="219"/>
      <c r="L15" s="219"/>
      <c r="M15" s="219"/>
      <c r="N15" s="219"/>
      <c r="O15" s="219"/>
      <c r="P15" s="219"/>
      <c r="Q15" s="219"/>
      <c r="R15" s="219"/>
      <c r="S15" s="219"/>
      <c r="T15" s="219"/>
      <c r="U15" s="219"/>
      <c r="V15" s="219"/>
      <c r="W15" s="219"/>
      <c r="X15" s="219"/>
      <c r="Y15" s="219"/>
      <c r="Z15" s="219"/>
      <c r="AA15" s="219"/>
    </row>
    <row r="16" spans="2:27" ht="34.5" customHeight="1">
      <c r="B16" s="211" t="s">
        <v>409</v>
      </c>
      <c r="C16" s="215">
        <v>45493076.469999999</v>
      </c>
      <c r="D16" s="319"/>
      <c r="E16" s="300"/>
      <c r="F16" s="300"/>
      <c r="G16" s="300"/>
      <c r="H16" s="300"/>
      <c r="I16" s="300"/>
      <c r="K16" s="219"/>
      <c r="L16" s="219"/>
      <c r="M16" s="219"/>
      <c r="N16" s="219"/>
      <c r="O16" s="219"/>
      <c r="P16" s="219"/>
      <c r="Q16" s="219"/>
      <c r="R16" s="219"/>
      <c r="S16" s="219"/>
      <c r="T16" s="219"/>
      <c r="U16" s="219"/>
      <c r="V16" s="219"/>
      <c r="W16" s="219"/>
      <c r="X16" s="219"/>
      <c r="Y16" s="219"/>
      <c r="Z16" s="219"/>
      <c r="AA16" s="219"/>
    </row>
    <row r="17" spans="2:9" ht="32.25" customHeight="1">
      <c r="B17" s="211" t="s">
        <v>410</v>
      </c>
      <c r="C17" s="214">
        <v>0.8052546300301302</v>
      </c>
      <c r="D17" s="319"/>
      <c r="E17" s="316" t="s">
        <v>411</v>
      </c>
      <c r="F17" s="317"/>
      <c r="G17" s="317"/>
      <c r="H17" s="317"/>
      <c r="I17" s="317"/>
    </row>
    <row r="18" spans="2:9" ht="32.25" customHeight="1">
      <c r="B18" s="211" t="s">
        <v>412</v>
      </c>
      <c r="C18" s="214">
        <v>0.60599999999999998</v>
      </c>
      <c r="D18" s="319"/>
      <c r="E18" s="318" t="s">
        <v>363</v>
      </c>
      <c r="F18" s="318"/>
      <c r="G18" s="318"/>
      <c r="H18" s="318"/>
      <c r="I18" s="318"/>
    </row>
    <row r="19" spans="2:9" ht="135.75" customHeight="1">
      <c r="B19" s="212" t="s">
        <v>413</v>
      </c>
      <c r="C19" s="209">
        <v>45607</v>
      </c>
      <c r="D19" s="319"/>
      <c r="E19" s="318"/>
      <c r="F19" s="318"/>
      <c r="G19" s="318"/>
      <c r="H19" s="318"/>
      <c r="I19" s="318"/>
    </row>
    <row r="20" spans="2:9" ht="15" customHeight="1">
      <c r="B20" s="322" t="s">
        <v>414</v>
      </c>
      <c r="C20" s="322"/>
      <c r="D20" s="293" t="s">
        <v>53</v>
      </c>
      <c r="E20" s="293"/>
      <c r="F20" s="293" t="s">
        <v>54</v>
      </c>
      <c r="G20" s="293"/>
      <c r="H20" s="216" t="s">
        <v>55</v>
      </c>
      <c r="I20" s="216" t="s">
        <v>56</v>
      </c>
    </row>
    <row r="21" spans="2:9">
      <c r="B21" s="322"/>
      <c r="C21" s="322"/>
      <c r="D21" s="292">
        <v>0</v>
      </c>
      <c r="E21" s="292"/>
      <c r="F21" s="292">
        <v>0.02</v>
      </c>
      <c r="G21" s="292"/>
      <c r="H21" s="217">
        <v>0</v>
      </c>
      <c r="I21" s="218">
        <v>0</v>
      </c>
    </row>
    <row r="22" spans="2:9" ht="45">
      <c r="B22" s="320" t="s">
        <v>57</v>
      </c>
      <c r="C22" s="45" t="s">
        <v>58</v>
      </c>
      <c r="D22" s="321" t="s">
        <v>34</v>
      </c>
      <c r="E22" s="321"/>
      <c r="F22" s="46" t="s">
        <v>35</v>
      </c>
      <c r="G22" s="46" t="s">
        <v>36</v>
      </c>
      <c r="H22" s="47" t="s">
        <v>59</v>
      </c>
      <c r="I22" s="46" t="s">
        <v>60</v>
      </c>
    </row>
    <row r="23" spans="2:9" ht="41.25" hidden="1" customHeight="1">
      <c r="B23" s="320"/>
      <c r="C23" s="48">
        <v>5649526.8399999999</v>
      </c>
      <c r="D23" s="309">
        <v>43913</v>
      </c>
      <c r="E23" s="315"/>
      <c r="F23" s="49">
        <v>43913</v>
      </c>
      <c r="G23" s="50" t="s">
        <v>61</v>
      </c>
      <c r="H23" s="51" t="s">
        <v>62</v>
      </c>
      <c r="I23" s="52">
        <v>29</v>
      </c>
    </row>
    <row r="24" spans="2:9" ht="30" hidden="1">
      <c r="B24" s="53" t="s">
        <v>63</v>
      </c>
      <c r="C24" s="48">
        <v>5649526.8399999999</v>
      </c>
      <c r="D24" s="313" t="s">
        <v>64</v>
      </c>
      <c r="E24" s="313"/>
      <c r="F24" s="54" t="s">
        <v>64</v>
      </c>
      <c r="G24" s="54" t="s">
        <v>65</v>
      </c>
      <c r="H24" s="54" t="s">
        <v>66</v>
      </c>
      <c r="I24" s="52">
        <v>180</v>
      </c>
    </row>
    <row r="25" spans="2:9" ht="30" hidden="1">
      <c r="B25" s="53" t="s">
        <v>67</v>
      </c>
      <c r="C25" s="48">
        <v>658978.56999999995</v>
      </c>
      <c r="D25" s="314" t="s">
        <v>68</v>
      </c>
      <c r="E25" s="314"/>
      <c r="F25" s="31" t="s">
        <v>69</v>
      </c>
      <c r="G25" s="31" t="s">
        <v>70</v>
      </c>
      <c r="H25" s="31" t="s">
        <v>71</v>
      </c>
      <c r="I25" s="52">
        <v>68</v>
      </c>
    </row>
    <row r="26" spans="2:9" ht="30" hidden="1">
      <c r="B26" s="55" t="s">
        <v>72</v>
      </c>
      <c r="C26" s="48">
        <v>500446.81</v>
      </c>
      <c r="D26" s="309" t="s">
        <v>73</v>
      </c>
      <c r="E26" s="315"/>
      <c r="F26" s="56" t="s">
        <v>74</v>
      </c>
      <c r="G26" s="56" t="s">
        <v>75</v>
      </c>
      <c r="H26" s="56" t="s">
        <v>76</v>
      </c>
      <c r="I26" s="52">
        <v>96</v>
      </c>
    </row>
    <row r="27" spans="2:9" ht="30" hidden="1">
      <c r="B27" s="55" t="s">
        <v>77</v>
      </c>
      <c r="C27" s="48">
        <v>773210.31</v>
      </c>
      <c r="D27" s="309" t="s">
        <v>78</v>
      </c>
      <c r="E27" s="309"/>
      <c r="F27" s="56" t="s">
        <v>79</v>
      </c>
      <c r="G27" s="56" t="s">
        <v>80</v>
      </c>
      <c r="H27" s="56" t="s">
        <v>81</v>
      </c>
      <c r="I27" s="52">
        <v>57</v>
      </c>
    </row>
    <row r="28" spans="2:9" ht="30" hidden="1">
      <c r="B28" s="55" t="s">
        <v>82</v>
      </c>
      <c r="C28" s="48">
        <v>846482.24</v>
      </c>
      <c r="D28" s="309" t="s">
        <v>83</v>
      </c>
      <c r="E28" s="309"/>
      <c r="F28" s="56" t="s">
        <v>84</v>
      </c>
      <c r="G28" s="56" t="s">
        <v>85</v>
      </c>
      <c r="H28" s="56" t="s">
        <v>86</v>
      </c>
      <c r="I28" s="52">
        <v>36</v>
      </c>
    </row>
    <row r="29" spans="2:9" ht="30" hidden="1">
      <c r="B29" s="55" t="s">
        <v>87</v>
      </c>
      <c r="C29" s="48">
        <v>989133.75</v>
      </c>
      <c r="D29" s="309" t="s">
        <v>84</v>
      </c>
      <c r="E29" s="309"/>
      <c r="F29" s="56" t="s">
        <v>88</v>
      </c>
      <c r="G29" s="56" t="s">
        <v>85</v>
      </c>
      <c r="H29" s="56" t="s">
        <v>86</v>
      </c>
      <c r="I29" s="52">
        <v>19</v>
      </c>
    </row>
    <row r="30" spans="2:9" ht="30" hidden="1">
      <c r="B30" s="55" t="s">
        <v>89</v>
      </c>
      <c r="C30" s="48">
        <v>899560.42</v>
      </c>
      <c r="D30" s="309" t="s">
        <v>90</v>
      </c>
      <c r="E30" s="309"/>
      <c r="F30" s="56" t="s">
        <v>91</v>
      </c>
      <c r="G30" s="56" t="s">
        <v>92</v>
      </c>
      <c r="H30" s="56" t="s">
        <v>93</v>
      </c>
      <c r="I30" s="52">
        <v>60</v>
      </c>
    </row>
    <row r="31" spans="2:9" ht="30" hidden="1">
      <c r="B31" s="55" t="s">
        <v>94</v>
      </c>
      <c r="C31" s="48">
        <v>1307472.72</v>
      </c>
      <c r="D31" s="309" t="s">
        <v>95</v>
      </c>
      <c r="E31" s="309"/>
      <c r="F31" s="56" t="s">
        <v>96</v>
      </c>
      <c r="G31" s="56" t="s">
        <v>97</v>
      </c>
      <c r="H31" s="56" t="s">
        <v>98</v>
      </c>
      <c r="I31" s="52">
        <v>80</v>
      </c>
    </row>
    <row r="32" spans="2:9" ht="30" hidden="1">
      <c r="B32" s="55" t="s">
        <v>99</v>
      </c>
      <c r="C32" s="48">
        <v>933773.23</v>
      </c>
      <c r="D32" s="309" t="s">
        <v>100</v>
      </c>
      <c r="E32" s="309"/>
      <c r="F32" s="56" t="s">
        <v>101</v>
      </c>
      <c r="G32" s="56" t="s">
        <v>102</v>
      </c>
      <c r="H32" s="56" t="s">
        <v>103</v>
      </c>
      <c r="I32" s="52">
        <v>50</v>
      </c>
    </row>
    <row r="33" spans="2:9" ht="30" hidden="1">
      <c r="B33" s="55" t="s">
        <v>104</v>
      </c>
      <c r="C33" s="48">
        <v>1407303.19</v>
      </c>
      <c r="D33" s="309" t="s">
        <v>105</v>
      </c>
      <c r="E33" s="309"/>
      <c r="F33" s="56" t="s">
        <v>106</v>
      </c>
      <c r="G33" s="56" t="s">
        <v>107</v>
      </c>
      <c r="H33" s="56" t="s">
        <v>108</v>
      </c>
      <c r="I33" s="52">
        <v>56</v>
      </c>
    </row>
    <row r="34" spans="2:9" ht="30" hidden="1">
      <c r="B34" s="55" t="s">
        <v>109</v>
      </c>
      <c r="C34" s="48">
        <v>708227.97</v>
      </c>
      <c r="D34" s="309" t="s">
        <v>110</v>
      </c>
      <c r="E34" s="309"/>
      <c r="F34" s="56" t="s">
        <v>111</v>
      </c>
      <c r="G34" s="56" t="s">
        <v>112</v>
      </c>
      <c r="H34" s="56" t="s">
        <v>113</v>
      </c>
      <c r="I34" s="52">
        <v>25</v>
      </c>
    </row>
    <row r="35" spans="2:9" ht="30" hidden="1">
      <c r="B35" s="55" t="s">
        <v>114</v>
      </c>
      <c r="C35" s="48">
        <v>1052332.44</v>
      </c>
      <c r="D35" s="309" t="s">
        <v>115</v>
      </c>
      <c r="E35" s="309"/>
      <c r="F35" s="56" t="s">
        <v>116</v>
      </c>
      <c r="G35" s="56" t="s">
        <v>117</v>
      </c>
      <c r="H35" s="56" t="s">
        <v>118</v>
      </c>
      <c r="I35" s="52">
        <v>53</v>
      </c>
    </row>
    <row r="36" spans="2:9" ht="30" hidden="1">
      <c r="B36" s="55" t="s">
        <v>119</v>
      </c>
      <c r="C36" s="48">
        <v>4296091.32</v>
      </c>
      <c r="D36" s="309" t="s">
        <v>120</v>
      </c>
      <c r="E36" s="309"/>
      <c r="F36" s="56" t="s">
        <v>121</v>
      </c>
      <c r="G36" s="56" t="s">
        <v>122</v>
      </c>
      <c r="H36" s="56" t="s">
        <v>123</v>
      </c>
      <c r="I36" s="52">
        <v>34</v>
      </c>
    </row>
    <row r="37" spans="2:9" ht="30" hidden="1">
      <c r="B37" s="55" t="s">
        <v>124</v>
      </c>
      <c r="C37" s="48">
        <v>3169865.43</v>
      </c>
      <c r="D37" s="309" t="s">
        <v>125</v>
      </c>
      <c r="E37" s="309"/>
      <c r="F37" s="56" t="s">
        <v>126</v>
      </c>
      <c r="G37" s="56" t="s">
        <v>127</v>
      </c>
      <c r="H37" s="56" t="s">
        <v>128</v>
      </c>
      <c r="I37" s="52">
        <v>31</v>
      </c>
    </row>
    <row r="38" spans="2:9" ht="30" hidden="1">
      <c r="B38" s="55" t="s">
        <v>129</v>
      </c>
      <c r="C38" s="48">
        <v>1635264.64</v>
      </c>
      <c r="D38" s="309" t="s">
        <v>130</v>
      </c>
      <c r="E38" s="309"/>
      <c r="F38" s="56" t="s">
        <v>131</v>
      </c>
      <c r="G38" s="56" t="s">
        <v>132</v>
      </c>
      <c r="H38" s="56" t="s">
        <v>133</v>
      </c>
      <c r="I38" s="52">
        <v>16</v>
      </c>
    </row>
    <row r="39" spans="2:9" ht="30" hidden="1">
      <c r="B39" s="55" t="s">
        <v>134</v>
      </c>
      <c r="C39" s="48">
        <v>2361821.09</v>
      </c>
      <c r="D39" s="309" t="s">
        <v>135</v>
      </c>
      <c r="E39" s="309"/>
      <c r="F39" s="56" t="s">
        <v>136</v>
      </c>
      <c r="G39" s="56" t="s">
        <v>137</v>
      </c>
      <c r="H39" s="56" t="s">
        <v>138</v>
      </c>
      <c r="I39" s="52">
        <v>68</v>
      </c>
    </row>
    <row r="40" spans="2:9" ht="30" hidden="1">
      <c r="B40" s="55" t="s">
        <v>139</v>
      </c>
      <c r="C40" s="48">
        <v>743889.05</v>
      </c>
      <c r="D40" s="310" t="s">
        <v>140</v>
      </c>
      <c r="E40" s="310"/>
      <c r="F40" s="57" t="s">
        <v>141</v>
      </c>
      <c r="G40" s="57" t="s">
        <v>142</v>
      </c>
      <c r="H40" s="57" t="s">
        <v>143</v>
      </c>
      <c r="I40" s="52">
        <v>52</v>
      </c>
    </row>
    <row r="41" spans="2:9" ht="30" hidden="1">
      <c r="B41" s="55" t="s">
        <v>144</v>
      </c>
      <c r="C41" s="48">
        <v>547280.94999999995</v>
      </c>
      <c r="D41" s="309" t="s">
        <v>145</v>
      </c>
      <c r="E41" s="309"/>
      <c r="F41" s="56" t="s">
        <v>146</v>
      </c>
      <c r="G41" s="56" t="s">
        <v>147</v>
      </c>
      <c r="H41" s="56" t="s">
        <v>148</v>
      </c>
      <c r="I41" s="50">
        <v>60</v>
      </c>
    </row>
    <row r="42" spans="2:9" ht="30" hidden="1">
      <c r="B42" s="55" t="s">
        <v>149</v>
      </c>
      <c r="C42" s="48">
        <v>407880.44</v>
      </c>
      <c r="D42" s="309" t="s">
        <v>150</v>
      </c>
      <c r="E42" s="309"/>
      <c r="F42" s="56" t="s">
        <v>151</v>
      </c>
      <c r="G42" s="56" t="s">
        <v>152</v>
      </c>
      <c r="H42" s="56" t="s">
        <v>153</v>
      </c>
      <c r="I42" s="50">
        <v>28</v>
      </c>
    </row>
    <row r="43" spans="2:9" ht="30" hidden="1">
      <c r="B43" s="55" t="s">
        <v>154</v>
      </c>
      <c r="C43" s="58">
        <v>938122.41</v>
      </c>
      <c r="D43" s="312" t="s">
        <v>155</v>
      </c>
      <c r="E43" s="312"/>
      <c r="F43" s="51" t="s">
        <v>156</v>
      </c>
      <c r="G43" s="51" t="s">
        <v>157</v>
      </c>
      <c r="H43" s="51" t="s">
        <v>158</v>
      </c>
      <c r="I43" s="51">
        <v>64</v>
      </c>
    </row>
    <row r="44" spans="2:9" ht="30" hidden="1">
      <c r="B44" s="55" t="s">
        <v>159</v>
      </c>
      <c r="C44" s="58">
        <v>523988.35</v>
      </c>
      <c r="D44" s="312" t="s">
        <v>160</v>
      </c>
      <c r="E44" s="312"/>
      <c r="F44" s="51" t="s">
        <v>161</v>
      </c>
      <c r="G44" s="51" t="s">
        <v>162</v>
      </c>
      <c r="H44" s="51" t="s">
        <v>163</v>
      </c>
      <c r="I44" s="51">
        <v>64</v>
      </c>
    </row>
    <row r="45" spans="2:9" ht="33" hidden="1" customHeight="1">
      <c r="B45" s="55" t="s">
        <v>164</v>
      </c>
      <c r="C45" s="58">
        <v>693791.11</v>
      </c>
      <c r="D45" s="307">
        <v>45180</v>
      </c>
      <c r="E45" s="311"/>
      <c r="F45" s="59">
        <v>45087</v>
      </c>
      <c r="G45" s="59">
        <v>45215</v>
      </c>
      <c r="H45" s="59">
        <v>45230</v>
      </c>
      <c r="I45" s="51">
        <v>50</v>
      </c>
    </row>
    <row r="46" spans="2:9" ht="30" hidden="1">
      <c r="B46" s="55" t="s">
        <v>165</v>
      </c>
      <c r="C46" s="58">
        <v>574315.98</v>
      </c>
      <c r="D46" s="307">
        <v>45212</v>
      </c>
      <c r="E46" s="311"/>
      <c r="F46" s="59">
        <v>45238</v>
      </c>
      <c r="G46" s="59">
        <v>45244</v>
      </c>
      <c r="H46" s="59">
        <v>45253</v>
      </c>
      <c r="I46" s="51">
        <v>41</v>
      </c>
    </row>
    <row r="47" spans="2:9" ht="30" hidden="1">
      <c r="B47" s="55" t="s">
        <v>166</v>
      </c>
      <c r="C47" s="58" t="s">
        <v>167</v>
      </c>
      <c r="D47" s="307">
        <v>45261</v>
      </c>
      <c r="E47" s="311"/>
      <c r="F47" s="59">
        <v>45273</v>
      </c>
      <c r="G47" s="59">
        <v>45274</v>
      </c>
      <c r="H47" s="59">
        <v>45281</v>
      </c>
      <c r="I47" s="51">
        <v>20</v>
      </c>
    </row>
    <row r="48" spans="2:9" ht="30" hidden="1">
      <c r="B48" s="55" t="s">
        <v>168</v>
      </c>
      <c r="C48" s="58">
        <v>391103.25</v>
      </c>
      <c r="D48" s="307">
        <v>45275</v>
      </c>
      <c r="E48" s="308"/>
      <c r="F48" s="59">
        <v>45286</v>
      </c>
      <c r="G48" s="59">
        <v>45300</v>
      </c>
      <c r="H48" s="59">
        <v>45315</v>
      </c>
      <c r="I48" s="51">
        <v>40</v>
      </c>
    </row>
    <row r="49" spans="2:9" ht="30" hidden="1">
      <c r="B49" s="55" t="s">
        <v>169</v>
      </c>
      <c r="C49" s="58">
        <v>907518.14</v>
      </c>
      <c r="D49" s="307">
        <v>45300</v>
      </c>
      <c r="E49" s="308"/>
      <c r="F49" s="59">
        <v>45327</v>
      </c>
      <c r="G49" s="59">
        <v>45331</v>
      </c>
      <c r="H49" s="59">
        <v>45357</v>
      </c>
      <c r="I49" s="51">
        <v>57</v>
      </c>
    </row>
    <row r="50" spans="2:9" ht="30" hidden="1">
      <c r="B50" s="55" t="s">
        <v>170</v>
      </c>
      <c r="C50" s="58" t="s">
        <v>171</v>
      </c>
      <c r="D50" s="307">
        <v>45337</v>
      </c>
      <c r="E50" s="308"/>
      <c r="F50" s="59">
        <v>45345</v>
      </c>
      <c r="G50" s="59">
        <v>45352</v>
      </c>
      <c r="H50" s="59">
        <v>45369</v>
      </c>
      <c r="I50" s="51">
        <v>32</v>
      </c>
    </row>
    <row r="51" spans="2:9" ht="30">
      <c r="B51" s="55" t="s">
        <v>172</v>
      </c>
      <c r="C51" s="58">
        <v>777327.68</v>
      </c>
      <c r="D51" s="307">
        <v>45365</v>
      </c>
      <c r="E51" s="308"/>
      <c r="F51" s="59">
        <v>45384</v>
      </c>
      <c r="G51" s="59">
        <v>45392</v>
      </c>
      <c r="H51" s="59">
        <v>45401</v>
      </c>
      <c r="I51" s="51">
        <v>36</v>
      </c>
    </row>
    <row r="52" spans="2:9" ht="30">
      <c r="B52" s="55" t="s">
        <v>173</v>
      </c>
      <c r="C52" s="58">
        <v>609968.09</v>
      </c>
      <c r="D52" s="307">
        <v>45394</v>
      </c>
      <c r="E52" s="308"/>
      <c r="F52" s="59">
        <v>45415</v>
      </c>
      <c r="G52" s="59">
        <v>45426</v>
      </c>
      <c r="H52" s="59">
        <v>45434</v>
      </c>
      <c r="I52" s="51">
        <v>40</v>
      </c>
    </row>
    <row r="53" spans="2:9" ht="30">
      <c r="B53" s="55" t="s">
        <v>174</v>
      </c>
      <c r="C53" s="58">
        <v>1120621.07</v>
      </c>
      <c r="D53" s="307">
        <v>45439</v>
      </c>
      <c r="E53" s="308"/>
      <c r="F53" s="59">
        <v>45464</v>
      </c>
      <c r="G53" s="59">
        <v>45471</v>
      </c>
      <c r="H53" s="59">
        <v>45481</v>
      </c>
      <c r="I53" s="51">
        <f>H53-D53</f>
        <v>42</v>
      </c>
    </row>
    <row r="54" spans="2:9" ht="30">
      <c r="B54" s="55" t="s">
        <v>262</v>
      </c>
      <c r="C54" s="58">
        <v>1160423.8899999999</v>
      </c>
      <c r="D54" s="307">
        <v>45467</v>
      </c>
      <c r="E54" s="308"/>
      <c r="F54" s="59">
        <v>45492</v>
      </c>
      <c r="G54" s="59">
        <v>45495</v>
      </c>
      <c r="H54" s="59">
        <v>45505</v>
      </c>
      <c r="I54" s="51">
        <f>H54-D54</f>
        <v>38</v>
      </c>
    </row>
    <row r="55" spans="2:9" ht="30">
      <c r="B55" s="110" t="s">
        <v>270</v>
      </c>
      <c r="C55" s="58">
        <v>1415525.75</v>
      </c>
      <c r="D55" s="307">
        <v>45495</v>
      </c>
      <c r="E55" s="308"/>
      <c r="F55" s="59">
        <v>45506</v>
      </c>
      <c r="G55" s="59">
        <v>45510</v>
      </c>
      <c r="H55" s="59">
        <v>45520</v>
      </c>
      <c r="I55" s="51">
        <f>H55-D55</f>
        <v>25</v>
      </c>
    </row>
    <row r="56" spans="2:9" ht="30">
      <c r="B56" s="158" t="s">
        <v>319</v>
      </c>
      <c r="C56" s="159">
        <v>980185.92</v>
      </c>
      <c r="D56" s="301">
        <v>45524</v>
      </c>
      <c r="E56" s="302"/>
      <c r="F56" s="59">
        <v>45545</v>
      </c>
      <c r="G56" s="59">
        <v>45548</v>
      </c>
      <c r="H56" s="59">
        <v>45561</v>
      </c>
      <c r="I56" s="51">
        <f>H56-D56</f>
        <v>37</v>
      </c>
    </row>
    <row r="57" spans="2:9" ht="45">
      <c r="B57" s="164" t="s">
        <v>336</v>
      </c>
      <c r="C57" s="176">
        <v>88285.24</v>
      </c>
      <c r="D57" s="301">
        <v>45566</v>
      </c>
      <c r="E57" s="302"/>
      <c r="F57" s="59" t="s">
        <v>337</v>
      </c>
      <c r="G57" s="59"/>
      <c r="H57" s="59"/>
      <c r="I57" s="51"/>
    </row>
    <row r="58" spans="2:9" ht="45">
      <c r="B58" s="164" t="s">
        <v>338</v>
      </c>
      <c r="C58" s="180">
        <v>-98022.31</v>
      </c>
      <c r="D58" s="301">
        <v>45596</v>
      </c>
      <c r="E58" s="302"/>
      <c r="F58" s="59" t="s">
        <v>337</v>
      </c>
      <c r="G58" s="59"/>
      <c r="H58" s="59"/>
      <c r="I58" s="51"/>
    </row>
    <row r="59" spans="2:9" ht="30">
      <c r="B59" s="204" t="s">
        <v>394</v>
      </c>
      <c r="C59" s="205">
        <v>1815274.28</v>
      </c>
      <c r="D59" s="305">
        <v>45653</v>
      </c>
      <c r="E59" s="306"/>
      <c r="F59" s="206"/>
      <c r="G59" s="206"/>
      <c r="H59" s="206"/>
      <c r="I59" s="203"/>
    </row>
    <row r="60" spans="2:9">
      <c r="B60" s="303" t="s">
        <v>175</v>
      </c>
      <c r="C60" s="35" t="s">
        <v>41</v>
      </c>
      <c r="D60" s="264" t="s">
        <v>176</v>
      </c>
      <c r="E60" s="304"/>
      <c r="F60" s="264" t="s">
        <v>34</v>
      </c>
      <c r="G60" s="264"/>
      <c r="H60" s="264" t="s">
        <v>43</v>
      </c>
      <c r="I60" s="264"/>
    </row>
    <row r="61" spans="2:9">
      <c r="B61" s="303"/>
      <c r="C61" s="60"/>
      <c r="D61" s="264"/>
      <c r="E61" s="304"/>
      <c r="F61" s="264"/>
      <c r="G61" s="264"/>
      <c r="H61" s="264"/>
      <c r="I61" s="264"/>
    </row>
  </sheetData>
  <mergeCells count="59">
    <mergeCell ref="B22:B23"/>
    <mergeCell ref="D22:E22"/>
    <mergeCell ref="D23:E23"/>
    <mergeCell ref="B20:C21"/>
    <mergeCell ref="D20:E20"/>
    <mergeCell ref="D21:E21"/>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D39:E39"/>
    <mergeCell ref="D40:E40"/>
    <mergeCell ref="D29:E29"/>
    <mergeCell ref="D47:E47"/>
    <mergeCell ref="D48:E48"/>
    <mergeCell ref="D42:E42"/>
    <mergeCell ref="D43:E43"/>
    <mergeCell ref="D44:E44"/>
    <mergeCell ref="D45:E45"/>
    <mergeCell ref="D46:E46"/>
    <mergeCell ref="D53:E53"/>
    <mergeCell ref="D54:E54"/>
    <mergeCell ref="D55:E55"/>
    <mergeCell ref="D49:E49"/>
    <mergeCell ref="D50:E50"/>
    <mergeCell ref="D51:E51"/>
    <mergeCell ref="D56:E56"/>
    <mergeCell ref="B60:B61"/>
    <mergeCell ref="D60:E60"/>
    <mergeCell ref="F60:G60"/>
    <mergeCell ref="H60:I60"/>
    <mergeCell ref="D61:E61"/>
    <mergeCell ref="F61:G61"/>
    <mergeCell ref="H61:I61"/>
    <mergeCell ref="D57:E57"/>
    <mergeCell ref="D58:E58"/>
    <mergeCell ref="D59:E59"/>
    <mergeCell ref="F21:G21"/>
    <mergeCell ref="F20:G20"/>
    <mergeCell ref="B3:I3"/>
    <mergeCell ref="E4:I4"/>
    <mergeCell ref="E5:I13"/>
    <mergeCell ref="E14:I14"/>
    <mergeCell ref="E15:I16"/>
    <mergeCell ref="E17:I17"/>
    <mergeCell ref="E18:I19"/>
    <mergeCell ref="D4:D19"/>
  </mergeCells>
  <phoneticPr fontId="23" type="noConversion"/>
  <conditionalFormatting sqref="K3:K6 K8">
    <cfRule type="cellIs" dxfId="6" priority="1" operator="lessThan">
      <formula>0</formula>
    </cfRule>
  </conditionalFormatting>
  <pageMargins left="0.25" right="0.25" top="0.75" bottom="0.75" header="0.3" footer="0.3"/>
  <pageSetup paperSize="9" scale="37"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tabColor rgb="FF00B050"/>
    <pageSetUpPr fitToPage="1"/>
  </sheetPr>
  <dimension ref="B2:Y38"/>
  <sheetViews>
    <sheetView topLeftCell="A7" zoomScale="70" zoomScaleNormal="70" workbookViewId="0">
      <selection activeCell="C18" sqref="C18"/>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45681</v>
      </c>
    </row>
    <row r="3" spans="2:25" ht="41.25" customHeight="1">
      <c r="B3" s="266" t="s">
        <v>216</v>
      </c>
      <c r="C3" s="267"/>
      <c r="D3" s="267"/>
      <c r="E3" s="267"/>
      <c r="F3" s="267"/>
      <c r="G3" s="267"/>
      <c r="H3" s="267"/>
      <c r="I3" s="267"/>
      <c r="K3" s="2" t="s">
        <v>217</v>
      </c>
      <c r="M3" s="3"/>
      <c r="N3" s="3"/>
      <c r="O3" s="3"/>
      <c r="P3" s="3"/>
      <c r="Q3" s="3"/>
      <c r="R3" s="3"/>
      <c r="S3" s="3"/>
      <c r="T3" s="3"/>
      <c r="U3" s="3"/>
      <c r="V3" s="3"/>
      <c r="W3" s="3"/>
    </row>
    <row r="4" spans="2:25" ht="60">
      <c r="B4" s="4" t="s">
        <v>178</v>
      </c>
      <c r="C4" s="79">
        <v>43217</v>
      </c>
      <c r="D4" s="268"/>
      <c r="E4" s="269" t="s">
        <v>3</v>
      </c>
      <c r="F4" s="269"/>
      <c r="G4" s="269"/>
      <c r="H4" s="269"/>
      <c r="I4" s="269"/>
      <c r="K4" s="2"/>
      <c r="L4" s="7">
        <v>45322</v>
      </c>
      <c r="M4" s="7">
        <v>45350</v>
      </c>
      <c r="N4" s="7">
        <v>45382</v>
      </c>
      <c r="O4" s="7">
        <v>45412</v>
      </c>
      <c r="P4" s="7">
        <v>45442</v>
      </c>
      <c r="Q4" s="7">
        <v>45473</v>
      </c>
      <c r="R4" s="7">
        <v>45504</v>
      </c>
      <c r="S4" s="7">
        <v>45535</v>
      </c>
      <c r="T4" s="7">
        <v>45565</v>
      </c>
      <c r="U4" s="7">
        <v>45596</v>
      </c>
      <c r="V4" s="7">
        <v>45626</v>
      </c>
      <c r="W4" s="7">
        <v>45657</v>
      </c>
    </row>
    <row r="5" spans="2:25" ht="90">
      <c r="B5" s="8" t="s">
        <v>365</v>
      </c>
      <c r="C5" s="63" t="s">
        <v>181</v>
      </c>
      <c r="D5" s="268"/>
      <c r="E5" s="270"/>
      <c r="F5" s="270"/>
      <c r="G5" s="270"/>
      <c r="H5" s="270"/>
      <c r="I5" s="270"/>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366</v>
      </c>
      <c r="C6" s="9" t="s">
        <v>218</v>
      </c>
      <c r="D6" s="268"/>
      <c r="E6" s="270"/>
      <c r="F6" s="270"/>
      <c r="G6" s="270"/>
      <c r="H6" s="270"/>
      <c r="I6" s="270"/>
      <c r="K6" s="14" t="s">
        <v>8</v>
      </c>
      <c r="L6" s="77">
        <v>4.8899999999999999E-2</v>
      </c>
      <c r="M6" s="77">
        <v>6.9000000000000006E-2</v>
      </c>
      <c r="N6" s="77">
        <v>8.8900000000000007E-2</v>
      </c>
      <c r="O6" s="77">
        <v>0.12280000000000001</v>
      </c>
      <c r="P6" s="77">
        <v>0.16819999999999999</v>
      </c>
      <c r="Q6" s="78">
        <f t="shared" ref="Q6:W6" si="0">P6+Q7</f>
        <v>0.20079999999999998</v>
      </c>
      <c r="R6" s="78">
        <f t="shared" si="0"/>
        <v>0.28259999999999996</v>
      </c>
      <c r="S6" s="78">
        <f t="shared" si="0"/>
        <v>0.38399999999999995</v>
      </c>
      <c r="T6" s="78">
        <f t="shared" si="0"/>
        <v>0.46699999999999997</v>
      </c>
      <c r="U6" s="78">
        <f t="shared" si="0"/>
        <v>0.51600000000000001</v>
      </c>
      <c r="V6" s="78">
        <f t="shared" si="0"/>
        <v>0.54049999999999998</v>
      </c>
      <c r="W6" s="78">
        <f t="shared" si="0"/>
        <v>0.5484</v>
      </c>
      <c r="Y6" s="166"/>
    </row>
    <row r="7" spans="2:25" ht="45">
      <c r="B7" s="8" t="s">
        <v>367</v>
      </c>
      <c r="C7" s="9" t="s">
        <v>219</v>
      </c>
      <c r="D7" s="268"/>
      <c r="E7" s="270"/>
      <c r="F7" s="270"/>
      <c r="G7" s="270"/>
      <c r="H7" s="270"/>
      <c r="I7" s="270"/>
      <c r="K7" s="15" t="s">
        <v>11</v>
      </c>
      <c r="L7" s="65">
        <v>1.5900000000000001E-2</v>
      </c>
      <c r="M7" s="65">
        <v>2.1999999999999999E-2</v>
      </c>
      <c r="N7" s="65">
        <v>2.0299999999999999E-2</v>
      </c>
      <c r="O7" s="65">
        <v>3.7400000000000003E-2</v>
      </c>
      <c r="P7" s="65">
        <v>4.5400000000000003E-2</v>
      </c>
      <c r="Q7" s="65">
        <v>3.2599999999999997E-2</v>
      </c>
      <c r="R7" s="65">
        <v>8.1799999999999998E-2</v>
      </c>
      <c r="S7" s="65">
        <v>0.1014</v>
      </c>
      <c r="T7" s="65">
        <v>8.3000000000000004E-2</v>
      </c>
      <c r="U7" s="65">
        <v>4.9000000000000002E-2</v>
      </c>
      <c r="V7" s="65">
        <v>2.4500000000000001E-2</v>
      </c>
      <c r="W7" s="65">
        <v>7.9000000000000008E-3</v>
      </c>
    </row>
    <row r="8" spans="2:25" ht="60">
      <c r="B8" s="8" t="s">
        <v>368</v>
      </c>
      <c r="C8" s="9" t="s">
        <v>220</v>
      </c>
      <c r="D8" s="268"/>
      <c r="E8" s="270"/>
      <c r="F8" s="270"/>
      <c r="G8" s="270"/>
      <c r="H8" s="270"/>
      <c r="I8" s="270"/>
      <c r="K8" s="16" t="s">
        <v>14</v>
      </c>
      <c r="L8" s="17">
        <f>(L4-C10)/(C13-C10)</f>
        <v>0.18469945355191256</v>
      </c>
      <c r="M8" s="17">
        <f>(M4-C10)/(C13-C10)</f>
        <v>0.21530054644808744</v>
      </c>
      <c r="N8" s="17">
        <f>(N4-C10)/(C13-C10)</f>
        <v>0.25027322404371583</v>
      </c>
      <c r="O8" s="17">
        <f>(O4-C10)/(C13-C10)</f>
        <v>0.2830601092896175</v>
      </c>
      <c r="P8" s="17">
        <f>(P4-C10)/(C13-C10)</f>
        <v>0.31584699453551912</v>
      </c>
      <c r="Q8" s="17">
        <f>(Q4-C10)/(C13-C10)</f>
        <v>0.34972677595628415</v>
      </c>
      <c r="R8" s="17">
        <f>(R4-C10)/(C13-C10)</f>
        <v>0.38360655737704918</v>
      </c>
      <c r="S8" s="17">
        <f>(S4-C10)/(C13-C10)</f>
        <v>0.41748633879781422</v>
      </c>
      <c r="T8" s="17">
        <f>(T4-C10)/(C13-C10)</f>
        <v>0.45027322404371584</v>
      </c>
      <c r="U8" s="17">
        <f>(U4-C10)/(C13-C10)</f>
        <v>0.48415300546448087</v>
      </c>
      <c r="V8" s="17">
        <f>(V4-C10)/(C13-C10)</f>
        <v>0.51693989071038249</v>
      </c>
      <c r="W8" s="17">
        <f>(W4-C10)/(C13-C10)</f>
        <v>0.55081967213114758</v>
      </c>
    </row>
    <row r="9" spans="2:25" ht="36.75" customHeight="1">
      <c r="B9" s="8" t="s">
        <v>369</v>
      </c>
      <c r="C9" s="79">
        <v>45090</v>
      </c>
      <c r="D9" s="268"/>
      <c r="E9" s="270"/>
      <c r="F9" s="270"/>
      <c r="G9" s="270"/>
      <c r="H9" s="270"/>
      <c r="I9" s="270"/>
    </row>
    <row r="10" spans="2:25" ht="36.75" customHeight="1">
      <c r="B10" s="8" t="s">
        <v>370</v>
      </c>
      <c r="C10" s="79">
        <v>45153</v>
      </c>
      <c r="D10" s="268"/>
      <c r="E10" s="270"/>
      <c r="F10" s="270"/>
      <c r="G10" s="270"/>
      <c r="H10" s="270"/>
      <c r="I10" s="270"/>
    </row>
    <row r="11" spans="2:25" ht="36.75" customHeight="1">
      <c r="B11" s="8" t="s">
        <v>371</v>
      </c>
      <c r="C11" s="9">
        <v>915</v>
      </c>
      <c r="D11" s="268"/>
      <c r="E11" s="270"/>
      <c r="F11" s="270"/>
      <c r="G11" s="270"/>
      <c r="H11" s="270"/>
      <c r="I11" s="270"/>
    </row>
    <row r="12" spans="2:25" ht="36.75" customHeight="1">
      <c r="B12" s="19" t="s">
        <v>372</v>
      </c>
      <c r="C12" s="20">
        <v>0</v>
      </c>
      <c r="D12" s="268"/>
      <c r="E12" s="270"/>
      <c r="F12" s="270"/>
      <c r="G12" s="270"/>
      <c r="H12" s="270"/>
      <c r="I12" s="270"/>
    </row>
    <row r="13" spans="2:25" ht="45">
      <c r="B13" s="8" t="s">
        <v>191</v>
      </c>
      <c r="C13" s="80">
        <f>C10+C11+C12</f>
        <v>46068</v>
      </c>
      <c r="D13" s="268"/>
      <c r="E13" s="323" t="s">
        <v>373</v>
      </c>
      <c r="F13" s="324"/>
      <c r="G13" s="324"/>
      <c r="H13" s="324"/>
      <c r="I13" s="324"/>
    </row>
    <row r="14" spans="2:25" ht="37.5" customHeight="1">
      <c r="B14" s="21" t="s">
        <v>193</v>
      </c>
      <c r="C14" s="42">
        <f ca="1">(B2-C10)/(C13-C10)</f>
        <v>0.57704918032786889</v>
      </c>
      <c r="D14" s="268"/>
      <c r="E14" s="323" t="s">
        <v>373</v>
      </c>
      <c r="F14" s="324"/>
      <c r="G14" s="324"/>
      <c r="H14" s="324"/>
      <c r="I14" s="324"/>
    </row>
    <row r="15" spans="2:25" ht="37.5" customHeight="1">
      <c r="B15" s="19" t="s">
        <v>212</v>
      </c>
      <c r="C15" s="43">
        <v>21291226.309999999</v>
      </c>
      <c r="D15" s="268"/>
      <c r="E15" s="323" t="s">
        <v>374</v>
      </c>
      <c r="F15" s="324"/>
      <c r="G15" s="324"/>
      <c r="H15" s="324"/>
      <c r="I15" s="324"/>
    </row>
    <row r="16" spans="2:25" ht="45">
      <c r="B16" s="19" t="s">
        <v>375</v>
      </c>
      <c r="C16" s="43">
        <f>SUM(C24:C35)</f>
        <v>10966939.379999999</v>
      </c>
      <c r="D16" s="268"/>
      <c r="E16" s="324"/>
      <c r="F16" s="324"/>
      <c r="G16" s="324"/>
      <c r="H16" s="324"/>
      <c r="I16" s="324"/>
    </row>
    <row r="17" spans="2:14" ht="45">
      <c r="B17" s="19" t="s">
        <v>376</v>
      </c>
      <c r="C17" s="22">
        <f>C16/C15</f>
        <v>0.51509195479497016</v>
      </c>
      <c r="D17" s="268"/>
      <c r="E17" s="283" t="s">
        <v>377</v>
      </c>
      <c r="F17" s="284"/>
      <c r="G17" s="284"/>
      <c r="H17" s="284"/>
      <c r="I17" s="284"/>
    </row>
    <row r="18" spans="2:14" ht="45">
      <c r="B18" s="19" t="s">
        <v>378</v>
      </c>
      <c r="C18" s="44">
        <v>0.5585</v>
      </c>
      <c r="D18" s="268"/>
      <c r="E18" s="283" t="s">
        <v>221</v>
      </c>
      <c r="F18" s="283"/>
      <c r="G18" s="283"/>
      <c r="H18" s="283"/>
      <c r="I18" s="283"/>
    </row>
    <row r="19" spans="2:14" ht="75">
      <c r="B19" s="21" t="s">
        <v>198</v>
      </c>
      <c r="C19" s="5">
        <v>45617</v>
      </c>
      <c r="D19" s="268"/>
      <c r="E19" s="283"/>
      <c r="F19" s="283"/>
      <c r="G19" s="283"/>
      <c r="H19" s="283"/>
      <c r="I19" s="283"/>
    </row>
    <row r="20" spans="2:14" s="112" customFormat="1" ht="15" customHeight="1">
      <c r="B20" s="287" t="s">
        <v>379</v>
      </c>
      <c r="C20" s="287"/>
      <c r="D20" s="268"/>
      <c r="E20" s="25" t="s">
        <v>222</v>
      </c>
      <c r="F20" s="25" t="s">
        <v>223</v>
      </c>
      <c r="G20" s="25" t="s">
        <v>224</v>
      </c>
      <c r="H20" s="25" t="s">
        <v>225</v>
      </c>
      <c r="I20" s="25" t="s">
        <v>329</v>
      </c>
    </row>
    <row r="21" spans="2:14">
      <c r="B21" s="287"/>
      <c r="C21" s="287"/>
      <c r="D21" s="268"/>
      <c r="E21" s="68">
        <v>0</v>
      </c>
      <c r="F21" s="155">
        <v>0</v>
      </c>
      <c r="G21" s="155">
        <v>0</v>
      </c>
      <c r="H21" s="68">
        <v>2.3E-3</v>
      </c>
      <c r="I21" s="68">
        <v>0</v>
      </c>
    </row>
    <row r="22" spans="2:14">
      <c r="B22" s="290"/>
      <c r="C22" s="290"/>
      <c r="D22" s="268"/>
      <c r="E22" s="291"/>
      <c r="F22" s="291"/>
      <c r="G22" s="291"/>
      <c r="H22" s="291"/>
      <c r="I22" s="291"/>
    </row>
    <row r="23" spans="2:14" ht="60" hidden="1" customHeight="1">
      <c r="B23" s="26" t="s">
        <v>32</v>
      </c>
      <c r="C23" s="26" t="s">
        <v>226</v>
      </c>
      <c r="D23" s="69"/>
      <c r="E23" s="19" t="s">
        <v>34</v>
      </c>
      <c r="F23" s="26" t="s">
        <v>35</v>
      </c>
      <c r="G23" s="26" t="s">
        <v>36</v>
      </c>
      <c r="H23" s="70" t="s">
        <v>59</v>
      </c>
      <c r="I23" s="28" t="s">
        <v>200</v>
      </c>
    </row>
    <row r="24" spans="2:14" ht="60" hidden="1" customHeight="1">
      <c r="B24" s="53" t="s">
        <v>380</v>
      </c>
      <c r="C24" s="81">
        <v>2129122.63</v>
      </c>
      <c r="D24" s="73"/>
      <c r="E24" s="53" t="s">
        <v>227</v>
      </c>
      <c r="F24" s="54" t="s">
        <v>45</v>
      </c>
      <c r="G24" s="49">
        <v>45138</v>
      </c>
      <c r="H24" s="56">
        <v>45163</v>
      </c>
      <c r="I24" s="74">
        <v>25</v>
      </c>
    </row>
    <row r="25" spans="2:14" ht="60" hidden="1" customHeight="1">
      <c r="B25" s="82" t="s">
        <v>381</v>
      </c>
      <c r="C25" s="81">
        <v>2129122.63</v>
      </c>
      <c r="D25" s="73"/>
      <c r="E25" s="53" t="s">
        <v>228</v>
      </c>
      <c r="F25" s="54" t="s">
        <v>45</v>
      </c>
      <c r="G25" s="49">
        <v>45266</v>
      </c>
      <c r="H25" s="56">
        <v>45278</v>
      </c>
      <c r="I25" s="74">
        <v>12</v>
      </c>
    </row>
    <row r="26" spans="2:14" ht="60" hidden="1" customHeight="1">
      <c r="B26" s="82" t="s">
        <v>382</v>
      </c>
      <c r="C26" s="81">
        <v>849750.94</v>
      </c>
      <c r="D26" s="83"/>
      <c r="E26" s="84" t="s">
        <v>229</v>
      </c>
      <c r="F26" s="54" t="s">
        <v>230</v>
      </c>
      <c r="G26" s="49">
        <v>45273</v>
      </c>
      <c r="H26" s="56">
        <v>45281</v>
      </c>
      <c r="I26" s="74">
        <v>8</v>
      </c>
    </row>
    <row r="27" spans="2:14" ht="60" hidden="1" customHeight="1">
      <c r="B27" s="82" t="s">
        <v>383</v>
      </c>
      <c r="C27" s="81">
        <v>513981.12</v>
      </c>
      <c r="D27" s="83"/>
      <c r="E27" s="84" t="s">
        <v>231</v>
      </c>
      <c r="F27" s="54" t="s">
        <v>232</v>
      </c>
      <c r="G27" s="49">
        <v>45345</v>
      </c>
      <c r="H27" s="56">
        <v>45363</v>
      </c>
      <c r="I27" s="74">
        <f>H27-G27</f>
        <v>18</v>
      </c>
    </row>
    <row r="28" spans="2:14" ht="60" hidden="1" customHeight="1" outlineLevel="1">
      <c r="B28" s="82" t="s">
        <v>384</v>
      </c>
      <c r="C28" s="81">
        <v>783658</v>
      </c>
      <c r="D28" s="83"/>
      <c r="E28" s="84" t="s">
        <v>233</v>
      </c>
      <c r="F28" s="54" t="s">
        <v>234</v>
      </c>
      <c r="G28" s="49">
        <v>45404</v>
      </c>
      <c r="H28" s="56">
        <v>45415</v>
      </c>
      <c r="I28" s="74">
        <f t="shared" ref="I28:I29" si="1">H28-G28</f>
        <v>11</v>
      </c>
      <c r="N28" s="111"/>
    </row>
    <row r="29" spans="2:14" ht="60" hidden="1" customHeight="1" outlineLevel="1">
      <c r="B29" s="82" t="s">
        <v>385</v>
      </c>
      <c r="C29" s="81">
        <v>634085.78</v>
      </c>
      <c r="D29" s="71"/>
      <c r="E29" s="84" t="s">
        <v>235</v>
      </c>
      <c r="F29" s="85" t="s">
        <v>236</v>
      </c>
      <c r="G29" s="49">
        <v>45440</v>
      </c>
      <c r="H29" s="56">
        <v>45449</v>
      </c>
      <c r="I29" s="74">
        <f t="shared" si="1"/>
        <v>9</v>
      </c>
    </row>
    <row r="30" spans="2:14" ht="49.5" customHeight="1" outlineLevel="1">
      <c r="B30" s="82" t="s">
        <v>386</v>
      </c>
      <c r="C30" s="81">
        <v>741232.1</v>
      </c>
      <c r="D30" s="71"/>
      <c r="E30" s="84" t="s">
        <v>237</v>
      </c>
      <c r="F30" s="85" t="s">
        <v>261</v>
      </c>
      <c r="G30" s="49">
        <v>45467</v>
      </c>
      <c r="H30" s="56">
        <v>45481</v>
      </c>
      <c r="I30" s="74">
        <f>H30-G30</f>
        <v>14</v>
      </c>
    </row>
    <row r="31" spans="2:14" ht="49.5" customHeight="1" outlineLevel="1">
      <c r="B31" s="82" t="s">
        <v>387</v>
      </c>
      <c r="C31" s="81">
        <v>1416593.51</v>
      </c>
      <c r="D31" s="71"/>
      <c r="E31" s="160" t="s">
        <v>320</v>
      </c>
      <c r="F31" s="85" t="s">
        <v>321</v>
      </c>
      <c r="G31" s="49">
        <v>45538</v>
      </c>
      <c r="H31" s="56">
        <v>45575</v>
      </c>
      <c r="I31" s="50">
        <f>H31-G31</f>
        <v>37</v>
      </c>
    </row>
    <row r="32" spans="2:14" ht="49.5" customHeight="1" outlineLevel="1">
      <c r="B32" s="82" t="s">
        <v>388</v>
      </c>
      <c r="C32" s="81">
        <v>626433.59</v>
      </c>
      <c r="D32" s="71"/>
      <c r="E32" s="160" t="s">
        <v>326</v>
      </c>
      <c r="F32" s="85" t="s">
        <v>327</v>
      </c>
      <c r="G32" s="49">
        <v>45583</v>
      </c>
      <c r="H32" s="31">
        <v>45593</v>
      </c>
      <c r="I32" s="50">
        <f>H32-G32</f>
        <v>10</v>
      </c>
      <c r="K32" s="181"/>
    </row>
    <row r="33" spans="2:9" ht="49.5" customHeight="1" outlineLevel="1">
      <c r="B33" s="82" t="s">
        <v>389</v>
      </c>
      <c r="C33" s="81" t="s">
        <v>390</v>
      </c>
      <c r="D33" s="71"/>
      <c r="E33" s="160" t="s">
        <v>330</v>
      </c>
      <c r="F33" s="85" t="s">
        <v>331</v>
      </c>
      <c r="G33" s="49">
        <v>45602</v>
      </c>
      <c r="H33" s="31">
        <v>45617</v>
      </c>
      <c r="I33" s="50">
        <f>H33-G33</f>
        <v>15</v>
      </c>
    </row>
    <row r="34" spans="2:9" ht="49.5" customHeight="1" outlineLevel="1">
      <c r="B34" s="82" t="s">
        <v>391</v>
      </c>
      <c r="C34" s="81">
        <v>581899.09</v>
      </c>
      <c r="D34" s="71"/>
      <c r="E34" s="160" t="s">
        <v>343</v>
      </c>
      <c r="F34" s="85" t="s">
        <v>344</v>
      </c>
      <c r="G34" s="49">
        <v>45636</v>
      </c>
      <c r="H34" s="31">
        <v>45644</v>
      </c>
      <c r="I34" s="50">
        <f>H34-G34</f>
        <v>8</v>
      </c>
    </row>
    <row r="35" spans="2:9" ht="60" outlineLevel="1">
      <c r="B35" s="82" t="s">
        <v>392</v>
      </c>
      <c r="C35" s="81">
        <v>561059.99</v>
      </c>
      <c r="D35" s="71"/>
      <c r="E35" s="160" t="s">
        <v>358</v>
      </c>
      <c r="F35" s="85" t="s">
        <v>359</v>
      </c>
      <c r="G35" s="49">
        <v>45660</v>
      </c>
      <c r="H35" s="31"/>
      <c r="I35" s="50"/>
    </row>
    <row r="36" spans="2:9" ht="60" outlineLevel="1">
      <c r="B36" s="34" t="s">
        <v>40</v>
      </c>
      <c r="C36" s="34" t="s">
        <v>41</v>
      </c>
      <c r="D36" s="71"/>
      <c r="E36" s="36" t="s">
        <v>42</v>
      </c>
      <c r="F36" s="37" t="s">
        <v>34</v>
      </c>
      <c r="G36" s="264" t="s">
        <v>43</v>
      </c>
      <c r="H36" s="264"/>
      <c r="I36" s="264"/>
    </row>
    <row r="37" spans="2:9" ht="45" outlineLevel="1">
      <c r="B37" s="38" t="s">
        <v>265</v>
      </c>
      <c r="C37" s="201" t="s">
        <v>266</v>
      </c>
      <c r="D37" s="71"/>
      <c r="E37" s="67">
        <v>443189.05</v>
      </c>
      <c r="F37" s="202" t="s">
        <v>267</v>
      </c>
      <c r="G37" s="265" t="s">
        <v>322</v>
      </c>
      <c r="H37" s="265"/>
      <c r="I37" s="265"/>
    </row>
    <row r="38" spans="2:9">
      <c r="B38" s="38" t="s">
        <v>393</v>
      </c>
      <c r="C38" s="67"/>
      <c r="D38" s="71"/>
      <c r="E38" s="33"/>
      <c r="F38" s="40"/>
      <c r="G38" s="265"/>
      <c r="H38" s="265"/>
      <c r="I38" s="265"/>
    </row>
  </sheetData>
  <mergeCells count="15">
    <mergeCell ref="E22:I22"/>
    <mergeCell ref="G38:I38"/>
    <mergeCell ref="G37:I37"/>
    <mergeCell ref="G36:I36"/>
    <mergeCell ref="B3:I3"/>
    <mergeCell ref="E4:I4"/>
    <mergeCell ref="E5:I12"/>
    <mergeCell ref="E13:I13"/>
    <mergeCell ref="E17:I17"/>
    <mergeCell ref="E18:I19"/>
    <mergeCell ref="B20:C21"/>
    <mergeCell ref="D4:D22"/>
    <mergeCell ref="E14:I14"/>
    <mergeCell ref="E15:I16"/>
    <mergeCell ref="B22:C22"/>
  </mergeCells>
  <phoneticPr fontId="23" type="noConversion"/>
  <conditionalFormatting sqref="K3:K6 K8">
    <cfRule type="cellIs" dxfId="5" priority="1" operator="lessThan">
      <formula>0</formula>
    </cfRule>
  </conditionalFormatting>
  <pageMargins left="0.25" right="0.25" top="0.75" bottom="0.75" header="0.3" footer="0.3"/>
  <pageSetup paperSize="9" scale="3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tabColor rgb="FF00B050"/>
    <pageSetUpPr fitToPage="1"/>
  </sheetPr>
  <dimension ref="B1:W34"/>
  <sheetViews>
    <sheetView topLeftCell="F1" zoomScale="70" zoomScaleNormal="70" workbookViewId="0">
      <selection activeCell="K3" sqref="K3"/>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45681</v>
      </c>
    </row>
    <row r="2" spans="2:23" ht="41.25" customHeight="1">
      <c r="B2" s="294" t="s">
        <v>210</v>
      </c>
      <c r="C2" s="295"/>
      <c r="D2" s="295"/>
      <c r="E2" s="295"/>
      <c r="F2" s="295"/>
      <c r="G2" s="295"/>
      <c r="H2" s="295"/>
      <c r="I2" s="295"/>
      <c r="K2" s="220" t="s">
        <v>211</v>
      </c>
      <c r="L2" s="221"/>
      <c r="M2" s="221"/>
      <c r="N2" s="221"/>
      <c r="O2" s="221"/>
      <c r="P2" s="221"/>
      <c r="Q2" s="221"/>
      <c r="R2" s="221"/>
      <c r="S2" s="221"/>
      <c r="T2" s="221"/>
      <c r="U2" s="221"/>
      <c r="V2" s="221"/>
      <c r="W2" s="219"/>
    </row>
    <row r="3" spans="2:23" ht="60">
      <c r="B3" s="244" t="s">
        <v>415</v>
      </c>
      <c r="C3" s="245">
        <v>44917</v>
      </c>
      <c r="D3" s="319"/>
      <c r="E3" s="296" t="s">
        <v>3</v>
      </c>
      <c r="F3" s="296"/>
      <c r="G3" s="296"/>
      <c r="H3" s="296"/>
      <c r="I3" s="296"/>
      <c r="K3" s="220"/>
      <c r="L3" s="222">
        <v>45688</v>
      </c>
      <c r="M3" s="222">
        <v>45716</v>
      </c>
      <c r="N3" s="222">
        <v>45747</v>
      </c>
      <c r="O3" s="222">
        <v>45777</v>
      </c>
      <c r="P3" s="222">
        <v>45808</v>
      </c>
      <c r="Q3" s="222">
        <v>45838</v>
      </c>
      <c r="R3" s="222">
        <v>45869</v>
      </c>
      <c r="S3" s="222">
        <v>45900</v>
      </c>
      <c r="T3" s="222">
        <v>45930</v>
      </c>
      <c r="U3" s="222">
        <v>45961</v>
      </c>
      <c r="V3" s="222">
        <v>45991</v>
      </c>
      <c r="W3" s="222">
        <v>46022</v>
      </c>
    </row>
    <row r="4" spans="2:23" ht="90">
      <c r="B4" s="208" t="s">
        <v>416</v>
      </c>
      <c r="C4" s="246" t="s">
        <v>181</v>
      </c>
      <c r="D4" s="319"/>
      <c r="E4" s="297"/>
      <c r="F4" s="297"/>
      <c r="G4" s="297"/>
      <c r="H4" s="297"/>
      <c r="I4" s="297"/>
      <c r="K4" s="223" t="s">
        <v>6</v>
      </c>
      <c r="L4" s="260">
        <v>0.38479999999999998</v>
      </c>
      <c r="M4" s="260">
        <v>0.39029999999999998</v>
      </c>
      <c r="N4" s="260">
        <v>0.41049999999999998</v>
      </c>
      <c r="O4" s="260">
        <v>0.46310000000000001</v>
      </c>
      <c r="P4" s="261">
        <v>0.51690000000000003</v>
      </c>
      <c r="Q4" s="261">
        <v>0.56610000000000005</v>
      </c>
      <c r="R4" s="261">
        <v>0.62570000000000003</v>
      </c>
      <c r="S4" s="261">
        <v>0.72699999999999998</v>
      </c>
      <c r="T4" s="261">
        <v>0.82469999999999999</v>
      </c>
      <c r="U4" s="261">
        <v>0.89859999999999995</v>
      </c>
      <c r="V4" s="261">
        <v>0.90710000000000002</v>
      </c>
      <c r="W4" s="261">
        <v>0.91579999999999995</v>
      </c>
    </row>
    <row r="5" spans="2:23" ht="45">
      <c r="B5" s="208" t="s">
        <v>417</v>
      </c>
      <c r="C5" s="247">
        <v>31</v>
      </c>
      <c r="D5" s="319"/>
      <c r="E5" s="297"/>
      <c r="F5" s="297"/>
      <c r="G5" s="297"/>
      <c r="H5" s="297"/>
      <c r="I5" s="297"/>
      <c r="K5" s="224" t="s">
        <v>8</v>
      </c>
      <c r="L5" s="236">
        <v>0.20530000000000001</v>
      </c>
      <c r="M5" s="233">
        <v>0</v>
      </c>
      <c r="N5" s="262">
        <v>0</v>
      </c>
      <c r="O5" s="262">
        <v>0</v>
      </c>
      <c r="P5" s="262">
        <v>0</v>
      </c>
      <c r="Q5" s="262">
        <v>0</v>
      </c>
      <c r="R5" s="262">
        <v>0</v>
      </c>
      <c r="S5" s="262">
        <v>0</v>
      </c>
      <c r="T5" s="262">
        <v>0</v>
      </c>
      <c r="U5" s="262">
        <v>0</v>
      </c>
      <c r="V5" s="262">
        <v>0</v>
      </c>
      <c r="W5" s="262">
        <v>0</v>
      </c>
    </row>
    <row r="6" spans="2:23" ht="75">
      <c r="B6" s="208" t="s">
        <v>418</v>
      </c>
      <c r="C6" s="246" t="s">
        <v>184</v>
      </c>
      <c r="D6" s="319"/>
      <c r="E6" s="297"/>
      <c r="F6" s="297"/>
      <c r="G6" s="297"/>
      <c r="H6" s="297"/>
      <c r="I6" s="297"/>
      <c r="K6" s="225" t="s">
        <v>11</v>
      </c>
      <c r="L6" s="232">
        <v>0</v>
      </c>
      <c r="M6" s="232">
        <v>0</v>
      </c>
      <c r="N6" s="263">
        <v>0</v>
      </c>
      <c r="O6" s="263">
        <v>0</v>
      </c>
      <c r="P6" s="263">
        <v>0</v>
      </c>
      <c r="Q6" s="263">
        <v>0</v>
      </c>
      <c r="R6" s="263">
        <v>0</v>
      </c>
      <c r="S6" s="263">
        <v>0</v>
      </c>
      <c r="T6" s="263">
        <v>0</v>
      </c>
      <c r="U6" s="263">
        <v>0</v>
      </c>
      <c r="V6" s="263">
        <v>0</v>
      </c>
      <c r="W6" s="263">
        <v>0</v>
      </c>
    </row>
    <row r="7" spans="2:23" ht="60">
      <c r="B7" s="208" t="s">
        <v>419</v>
      </c>
      <c r="C7" s="246" t="s">
        <v>186</v>
      </c>
      <c r="D7" s="319"/>
      <c r="E7" s="297"/>
      <c r="F7" s="297"/>
      <c r="G7" s="297"/>
      <c r="H7" s="297"/>
      <c r="I7" s="297"/>
      <c r="K7" s="226" t="s">
        <v>14</v>
      </c>
      <c r="L7" s="227">
        <v>0.46666666666666667</v>
      </c>
      <c r="M7" s="227">
        <v>0.49726775956284153</v>
      </c>
      <c r="N7" s="227">
        <v>0.5311475409836065</v>
      </c>
      <c r="O7" s="227">
        <v>0.56393442622950818</v>
      </c>
      <c r="P7" s="227">
        <v>0.59781420765027327</v>
      </c>
      <c r="Q7" s="227">
        <v>0.63060109289617483</v>
      </c>
      <c r="R7" s="227">
        <v>0.66448087431693992</v>
      </c>
      <c r="S7" s="227">
        <v>0.69836065573770489</v>
      </c>
      <c r="T7" s="227">
        <v>0.73114754098360657</v>
      </c>
      <c r="U7" s="227">
        <v>0.76502732240437155</v>
      </c>
      <c r="V7" s="227">
        <v>0.79781420765027322</v>
      </c>
      <c r="W7" s="227">
        <v>0.8316939890710382</v>
      </c>
    </row>
    <row r="8" spans="2:23" ht="34.5" customHeight="1">
      <c r="B8" s="208" t="s">
        <v>420</v>
      </c>
      <c r="C8" s="245">
        <v>45118</v>
      </c>
      <c r="D8" s="319"/>
      <c r="E8" s="297"/>
      <c r="F8" s="297"/>
      <c r="G8" s="297"/>
      <c r="H8" s="297"/>
      <c r="I8" s="297"/>
      <c r="K8" s="219"/>
      <c r="L8" s="219"/>
      <c r="M8" s="219"/>
      <c r="N8" s="219"/>
      <c r="O8" s="219"/>
      <c r="P8" s="219"/>
      <c r="Q8" s="219"/>
      <c r="R8" s="219"/>
      <c r="S8" s="219"/>
      <c r="T8" s="219"/>
      <c r="U8" s="219"/>
      <c r="V8" s="219"/>
      <c r="W8" s="219"/>
    </row>
    <row r="9" spans="2:23" ht="34.5" customHeight="1">
      <c r="B9" s="208" t="s">
        <v>421</v>
      </c>
      <c r="C9" s="248">
        <v>45261</v>
      </c>
      <c r="D9" s="319"/>
      <c r="E9" s="297"/>
      <c r="F9" s="297"/>
      <c r="G9" s="297"/>
      <c r="H9" s="297"/>
      <c r="I9" s="297"/>
      <c r="K9" s="219"/>
      <c r="L9" s="219"/>
      <c r="M9" s="219"/>
      <c r="N9" s="219"/>
      <c r="O9" s="219"/>
      <c r="P9" s="219"/>
      <c r="Q9" s="219"/>
      <c r="R9" s="219"/>
      <c r="S9" s="219"/>
      <c r="T9" s="219"/>
      <c r="U9" s="219"/>
      <c r="V9" s="219"/>
      <c r="W9" s="219"/>
    </row>
    <row r="10" spans="2:23" ht="34.5" customHeight="1">
      <c r="B10" s="208" t="s">
        <v>422</v>
      </c>
      <c r="C10" s="249">
        <v>915</v>
      </c>
      <c r="D10" s="319"/>
      <c r="E10" s="297"/>
      <c r="F10" s="297"/>
      <c r="G10" s="297"/>
      <c r="H10" s="297"/>
      <c r="I10" s="297"/>
      <c r="K10" s="219"/>
      <c r="L10" s="219"/>
      <c r="M10" s="219"/>
      <c r="N10" s="219"/>
      <c r="O10" s="219"/>
      <c r="P10" s="219"/>
      <c r="Q10" s="219"/>
      <c r="R10" s="219"/>
      <c r="S10" s="219"/>
      <c r="T10" s="219"/>
      <c r="U10" s="219"/>
      <c r="V10" s="219"/>
      <c r="W10" s="219"/>
    </row>
    <row r="11" spans="2:23" ht="34.5" customHeight="1">
      <c r="B11" s="211" t="s">
        <v>423</v>
      </c>
      <c r="C11" s="249">
        <v>0</v>
      </c>
      <c r="D11" s="319"/>
      <c r="E11" s="297"/>
      <c r="F11" s="297"/>
      <c r="G11" s="297"/>
      <c r="H11" s="297"/>
      <c r="I11" s="297"/>
      <c r="K11" s="219"/>
      <c r="L11" s="219"/>
      <c r="M11" s="219"/>
      <c r="N11" s="219"/>
      <c r="O11" s="219"/>
      <c r="P11" s="219"/>
      <c r="Q11" s="219"/>
      <c r="R11" s="219"/>
      <c r="S11" s="219"/>
      <c r="T11" s="219"/>
      <c r="U11" s="219"/>
      <c r="V11" s="219"/>
      <c r="W11" s="219"/>
    </row>
    <row r="12" spans="2:23" ht="45" customHeight="1">
      <c r="B12" s="208" t="s">
        <v>424</v>
      </c>
      <c r="C12" s="248">
        <v>46176</v>
      </c>
      <c r="D12" s="319"/>
      <c r="E12" s="328" t="s">
        <v>425</v>
      </c>
      <c r="F12" s="329"/>
      <c r="G12" s="329"/>
      <c r="H12" s="329"/>
      <c r="I12" s="330"/>
      <c r="K12" s="219"/>
      <c r="L12" s="219"/>
      <c r="M12" s="219"/>
      <c r="N12" s="219"/>
      <c r="O12" s="219"/>
      <c r="P12" s="219"/>
      <c r="Q12" s="219"/>
      <c r="R12" s="219"/>
      <c r="S12" s="219"/>
      <c r="T12" s="219"/>
      <c r="U12" s="219"/>
      <c r="V12" s="219"/>
      <c r="W12" s="219"/>
    </row>
    <row r="13" spans="2:23" ht="44.25" customHeight="1">
      <c r="B13" s="212" t="s">
        <v>426</v>
      </c>
      <c r="C13" s="250">
        <v>0.45792349726775955</v>
      </c>
      <c r="D13" s="319"/>
      <c r="E13" s="331"/>
      <c r="F13" s="332"/>
      <c r="G13" s="332"/>
      <c r="H13" s="332"/>
      <c r="I13" s="333"/>
      <c r="K13" s="219"/>
      <c r="L13" s="219"/>
      <c r="M13" s="219"/>
      <c r="N13" s="219"/>
      <c r="O13" s="219"/>
      <c r="P13" s="219"/>
      <c r="Q13" s="219"/>
      <c r="R13" s="219"/>
      <c r="S13" s="219"/>
      <c r="T13" s="219"/>
      <c r="U13" s="219"/>
      <c r="V13" s="219"/>
      <c r="W13" s="219"/>
    </row>
    <row r="14" spans="2:23" ht="44.25" customHeight="1">
      <c r="B14" s="211" t="s">
        <v>427</v>
      </c>
      <c r="C14" s="243">
        <v>34639831.460000001</v>
      </c>
      <c r="D14" s="319"/>
      <c r="E14" s="334"/>
      <c r="F14" s="335"/>
      <c r="G14" s="335"/>
      <c r="H14" s="335"/>
      <c r="I14" s="336"/>
      <c r="K14" s="219"/>
      <c r="L14" s="219"/>
      <c r="M14" s="219"/>
      <c r="N14" s="219"/>
      <c r="O14" s="219"/>
      <c r="P14" s="219"/>
      <c r="Q14" s="219"/>
      <c r="R14" s="219"/>
      <c r="S14" s="219"/>
      <c r="T14" s="219"/>
      <c r="U14" s="219"/>
      <c r="V14" s="219"/>
      <c r="W14" s="219"/>
    </row>
    <row r="15" spans="2:23" ht="44.25" customHeight="1">
      <c r="B15" s="211" t="s">
        <v>375</v>
      </c>
      <c r="C15" s="243">
        <v>14617081.83</v>
      </c>
      <c r="D15" s="319"/>
      <c r="E15" s="337"/>
      <c r="F15" s="338"/>
      <c r="G15" s="338"/>
      <c r="H15" s="338"/>
      <c r="I15" s="339"/>
      <c r="K15" s="219"/>
      <c r="L15" s="219"/>
      <c r="M15" s="219"/>
      <c r="N15" s="219"/>
      <c r="O15" s="219"/>
      <c r="P15" s="219"/>
      <c r="Q15" s="219"/>
      <c r="R15" s="219"/>
      <c r="S15" s="219"/>
      <c r="T15" s="219"/>
      <c r="U15" s="219"/>
      <c r="V15" s="219"/>
      <c r="W15" s="219"/>
    </row>
    <row r="16" spans="2:23" ht="37.5" customHeight="1">
      <c r="B16" s="211" t="s">
        <v>428</v>
      </c>
      <c r="C16" s="250">
        <v>0.42197323756840244</v>
      </c>
      <c r="D16" s="319"/>
      <c r="E16" s="316" t="s">
        <v>377</v>
      </c>
      <c r="F16" s="317"/>
      <c r="G16" s="317"/>
      <c r="H16" s="317"/>
      <c r="I16" s="317"/>
      <c r="K16" s="219"/>
      <c r="L16" s="219"/>
      <c r="M16" s="219"/>
      <c r="N16" s="219"/>
      <c r="O16" s="219"/>
      <c r="P16" s="219"/>
      <c r="Q16" s="219"/>
      <c r="R16" s="219"/>
      <c r="S16" s="219"/>
      <c r="T16" s="219"/>
      <c r="U16" s="219"/>
      <c r="V16" s="219"/>
      <c r="W16" s="219"/>
    </row>
    <row r="17" spans="2:23" ht="37.5" customHeight="1">
      <c r="B17" s="211" t="s">
        <v>429</v>
      </c>
      <c r="C17" s="250">
        <v>0</v>
      </c>
      <c r="D17" s="319"/>
      <c r="E17" s="327" t="s">
        <v>339</v>
      </c>
      <c r="F17" s="327"/>
      <c r="G17" s="327"/>
      <c r="H17" s="327"/>
      <c r="I17" s="327"/>
      <c r="K17" s="219"/>
      <c r="L17" s="219"/>
      <c r="M17" s="219"/>
      <c r="N17" s="219"/>
      <c r="O17" s="219"/>
      <c r="P17" s="219"/>
      <c r="Q17" s="219"/>
      <c r="R17" s="219"/>
      <c r="S17" s="219"/>
      <c r="T17" s="219"/>
      <c r="U17" s="219"/>
      <c r="V17" s="219"/>
      <c r="W17" s="219"/>
    </row>
    <row r="18" spans="2:23" ht="75">
      <c r="B18" s="212" t="s">
        <v>430</v>
      </c>
      <c r="C18" s="245">
        <v>45448</v>
      </c>
      <c r="D18" s="319"/>
      <c r="E18" s="327"/>
      <c r="F18" s="327"/>
      <c r="G18" s="327"/>
      <c r="H18" s="327"/>
      <c r="I18" s="327"/>
      <c r="K18" s="219"/>
      <c r="L18" s="219"/>
      <c r="M18" s="219"/>
      <c r="N18" s="219"/>
      <c r="O18" s="219"/>
      <c r="P18" s="219"/>
      <c r="Q18" s="219"/>
      <c r="R18" s="219"/>
      <c r="S18" s="219"/>
      <c r="T18" s="219"/>
      <c r="U18" s="219"/>
      <c r="V18" s="219"/>
      <c r="W18" s="219"/>
    </row>
    <row r="19" spans="2:23" ht="15" customHeight="1">
      <c r="B19" s="322" t="s">
        <v>379</v>
      </c>
      <c r="C19" s="322"/>
      <c r="D19" s="319"/>
      <c r="E19" s="238" t="s">
        <v>28</v>
      </c>
      <c r="F19" s="238" t="s">
        <v>29</v>
      </c>
      <c r="G19" s="238" t="s">
        <v>30</v>
      </c>
      <c r="H19" s="238" t="s">
        <v>31</v>
      </c>
      <c r="I19" s="238" t="s">
        <v>332</v>
      </c>
      <c r="K19" s="219"/>
      <c r="L19" s="219"/>
      <c r="M19" s="219"/>
      <c r="N19" s="219"/>
      <c r="O19" s="219"/>
      <c r="P19" s="219"/>
      <c r="Q19" s="219"/>
      <c r="R19" s="219"/>
      <c r="S19" s="219"/>
      <c r="T19" s="219"/>
      <c r="U19" s="219"/>
      <c r="V19" s="219"/>
      <c r="W19" s="219"/>
    </row>
    <row r="20" spans="2:23">
      <c r="B20" s="322"/>
      <c r="C20" s="322"/>
      <c r="D20" s="319"/>
      <c r="E20" s="259">
        <v>0</v>
      </c>
      <c r="F20" s="259">
        <v>0</v>
      </c>
      <c r="G20" s="259">
        <v>0</v>
      </c>
      <c r="H20" s="259">
        <v>0</v>
      </c>
      <c r="I20" s="259"/>
      <c r="K20" s="219"/>
      <c r="L20" s="219"/>
      <c r="M20" s="219"/>
      <c r="N20" s="219"/>
      <c r="O20" s="219"/>
      <c r="P20" s="219"/>
      <c r="Q20" s="219"/>
      <c r="R20" s="219"/>
      <c r="S20" s="219"/>
      <c r="T20" s="219"/>
      <c r="U20" s="219"/>
      <c r="V20" s="219"/>
      <c r="W20" s="219"/>
    </row>
    <row r="21" spans="2:23" ht="3.75" customHeight="1">
      <c r="B21" s="325"/>
      <c r="C21" s="325"/>
      <c r="D21" s="319"/>
      <c r="E21" s="326"/>
      <c r="F21" s="326"/>
      <c r="G21" s="326"/>
      <c r="H21" s="326"/>
      <c r="I21" s="326"/>
      <c r="K21" s="219"/>
      <c r="L21" s="219"/>
      <c r="M21" s="219"/>
      <c r="N21" s="219"/>
      <c r="O21" s="219"/>
      <c r="P21" s="219"/>
      <c r="Q21" s="219"/>
      <c r="R21" s="219"/>
      <c r="S21" s="219"/>
      <c r="T21" s="219"/>
      <c r="U21" s="219"/>
      <c r="V21" s="219"/>
      <c r="W21" s="219"/>
    </row>
    <row r="22" spans="2:23" ht="60">
      <c r="B22" s="237" t="s">
        <v>32</v>
      </c>
      <c r="C22" s="237" t="s">
        <v>199</v>
      </c>
      <c r="D22" s="256"/>
      <c r="E22" s="255" t="s">
        <v>34</v>
      </c>
      <c r="F22" s="237" t="s">
        <v>35</v>
      </c>
      <c r="G22" s="237" t="s">
        <v>36</v>
      </c>
      <c r="H22" s="240" t="s">
        <v>59</v>
      </c>
      <c r="I22" s="242" t="s">
        <v>200</v>
      </c>
      <c r="K22" s="219"/>
      <c r="L22" s="219"/>
      <c r="M22" s="219"/>
      <c r="N22" s="219"/>
      <c r="O22" s="219"/>
      <c r="P22" s="219"/>
      <c r="Q22" s="219"/>
      <c r="R22" s="219"/>
      <c r="S22" s="219"/>
      <c r="T22" s="219"/>
      <c r="U22" s="219"/>
      <c r="V22" s="219"/>
      <c r="W22" s="219"/>
    </row>
    <row r="23" spans="2:23" ht="30">
      <c r="B23" s="251" t="s">
        <v>213</v>
      </c>
      <c r="C23" s="258">
        <v>3463983.14</v>
      </c>
      <c r="D23" s="257"/>
      <c r="E23" s="241">
        <v>45135</v>
      </c>
      <c r="F23" s="241">
        <v>45146</v>
      </c>
      <c r="G23" s="239">
        <v>45149</v>
      </c>
      <c r="H23" s="239">
        <v>45162</v>
      </c>
      <c r="I23" s="252">
        <v>27</v>
      </c>
      <c r="K23" s="219"/>
      <c r="L23" s="222">
        <v>45322</v>
      </c>
      <c r="M23" s="222">
        <v>45350</v>
      </c>
      <c r="N23" s="222">
        <v>45382</v>
      </c>
      <c r="O23" s="222">
        <v>45412</v>
      </c>
      <c r="P23" s="222">
        <v>45443</v>
      </c>
      <c r="Q23" s="222">
        <v>45473</v>
      </c>
      <c r="R23" s="222">
        <v>45504</v>
      </c>
      <c r="S23" s="222">
        <v>45535</v>
      </c>
      <c r="T23" s="222">
        <v>45565</v>
      </c>
      <c r="U23" s="222">
        <v>45596</v>
      </c>
      <c r="V23" s="222">
        <v>45626</v>
      </c>
      <c r="W23" s="222">
        <v>45657</v>
      </c>
    </row>
    <row r="24" spans="2:23" ht="30">
      <c r="B24" s="212" t="s">
        <v>214</v>
      </c>
      <c r="C24" s="258">
        <v>3463983.15</v>
      </c>
      <c r="D24" s="257"/>
      <c r="E24" s="241">
        <v>45204</v>
      </c>
      <c r="F24" s="241">
        <v>45205</v>
      </c>
      <c r="G24" s="241">
        <v>45211</v>
      </c>
      <c r="H24" s="241">
        <v>45223</v>
      </c>
      <c r="I24" s="253">
        <v>19</v>
      </c>
      <c r="K24" s="223" t="s">
        <v>6</v>
      </c>
      <c r="L24" s="260">
        <v>1.7463235294117644E-2</v>
      </c>
      <c r="M24" s="260">
        <v>2.1551724137931029E-2</v>
      </c>
      <c r="N24" s="260">
        <v>2.5228194726166324E-2</v>
      </c>
      <c r="O24" s="260">
        <v>6.8014705882352935E-2</v>
      </c>
      <c r="P24" s="261">
        <v>0.12430273833671397</v>
      </c>
      <c r="Q24" s="261">
        <v>0.17710446247464498</v>
      </c>
      <c r="R24" s="261">
        <v>0.23554766734279914</v>
      </c>
      <c r="S24" s="261">
        <v>0.28917342799188633</v>
      </c>
      <c r="T24" s="261">
        <v>0.33943965517241376</v>
      </c>
      <c r="U24" s="261">
        <v>0.36254437119675448</v>
      </c>
      <c r="V24" s="261">
        <v>0.37610927991886406</v>
      </c>
      <c r="W24" s="261">
        <v>0.38276495943204863</v>
      </c>
    </row>
    <row r="25" spans="2:23" ht="30">
      <c r="B25" s="212" t="s">
        <v>215</v>
      </c>
      <c r="C25" s="258">
        <v>597819.43000000005</v>
      </c>
      <c r="D25" s="257"/>
      <c r="E25" s="241">
        <v>45447</v>
      </c>
      <c r="F25" s="241">
        <v>46557</v>
      </c>
      <c r="G25" s="241">
        <v>45474</v>
      </c>
      <c r="H25" s="241">
        <v>45483</v>
      </c>
      <c r="I25" s="253">
        <v>36</v>
      </c>
      <c r="K25" s="224" t="s">
        <v>8</v>
      </c>
      <c r="L25" s="262">
        <v>0</v>
      </c>
      <c r="M25" s="262">
        <v>0</v>
      </c>
      <c r="N25" s="262">
        <v>0</v>
      </c>
      <c r="O25" s="262">
        <v>0</v>
      </c>
      <c r="P25" s="233">
        <v>7.1000000000000004E-3</v>
      </c>
      <c r="Q25" s="233">
        <v>1.9000000000000003E-2</v>
      </c>
      <c r="R25" s="233">
        <v>4.1200000000000001E-2</v>
      </c>
      <c r="S25" s="233">
        <v>7.6800000000000007E-2</v>
      </c>
      <c r="T25" s="233">
        <v>0.11360000000000001</v>
      </c>
      <c r="U25" s="233">
        <v>0.15870000000000001</v>
      </c>
      <c r="V25" s="233">
        <v>0.1865</v>
      </c>
      <c r="W25" s="233">
        <v>0.20530000000000001</v>
      </c>
    </row>
    <row r="26" spans="2:23" ht="30">
      <c r="B26" s="212" t="s">
        <v>307</v>
      </c>
      <c r="C26" s="258">
        <v>604893.96</v>
      </c>
      <c r="D26" s="257"/>
      <c r="E26" s="241">
        <v>45520</v>
      </c>
      <c r="F26" s="241">
        <v>45530</v>
      </c>
      <c r="G26" s="241">
        <v>45538</v>
      </c>
      <c r="H26" s="241">
        <v>45575</v>
      </c>
      <c r="I26" s="253">
        <v>55</v>
      </c>
      <c r="K26" s="225" t="s">
        <v>11</v>
      </c>
      <c r="L26" s="263">
        <v>0</v>
      </c>
      <c r="M26" s="263">
        <v>0</v>
      </c>
      <c r="N26" s="263">
        <v>0</v>
      </c>
      <c r="O26" s="263">
        <v>0</v>
      </c>
      <c r="P26" s="232">
        <v>7.1000000000000004E-3</v>
      </c>
      <c r="Q26" s="232">
        <v>1.1900000000000003E-2</v>
      </c>
      <c r="R26" s="232">
        <v>2.2200000000000001E-2</v>
      </c>
      <c r="S26" s="232">
        <v>3.56E-2</v>
      </c>
      <c r="T26" s="232">
        <v>3.6799999999999999E-2</v>
      </c>
      <c r="U26" s="232">
        <v>4.5100000000000001E-2</v>
      </c>
      <c r="V26" s="232">
        <v>2.7799999999999995E-2</v>
      </c>
      <c r="W26" s="232">
        <v>1.8800000000000001E-2</v>
      </c>
    </row>
    <row r="27" spans="2:23" ht="30" customHeight="1" outlineLevel="1">
      <c r="B27" s="212" t="s">
        <v>317</v>
      </c>
      <c r="C27" s="258">
        <v>1095355.3500000001</v>
      </c>
      <c r="D27" s="257"/>
      <c r="E27" s="241">
        <v>45533</v>
      </c>
      <c r="F27" s="241">
        <v>45566</v>
      </c>
      <c r="G27" s="241">
        <v>45569</v>
      </c>
      <c r="H27" s="241">
        <v>45581</v>
      </c>
      <c r="I27" s="254">
        <v>48</v>
      </c>
      <c r="K27" s="226" t="s">
        <v>14</v>
      </c>
      <c r="L27" s="227">
        <v>6.6666666666666666E-2</v>
      </c>
      <c r="M27" s="227">
        <v>9.7267759562841533E-2</v>
      </c>
      <c r="N27" s="227">
        <v>0.13224043715846995</v>
      </c>
      <c r="O27" s="227">
        <v>0.1650273224043716</v>
      </c>
      <c r="P27" s="227">
        <v>0.1989071038251366</v>
      </c>
      <c r="Q27" s="227">
        <v>0.23169398907103825</v>
      </c>
      <c r="R27" s="227">
        <v>0.26557377049180325</v>
      </c>
      <c r="S27" s="227">
        <v>0.29945355191256828</v>
      </c>
      <c r="T27" s="227">
        <v>0.33224043715846996</v>
      </c>
      <c r="U27" s="227">
        <v>0.36612021857923499</v>
      </c>
      <c r="V27" s="227">
        <v>0.39890710382513661</v>
      </c>
      <c r="W27" s="227">
        <v>0.43278688524590164</v>
      </c>
    </row>
    <row r="28" spans="2:23" ht="30" customHeight="1" outlineLevel="1">
      <c r="B28" s="212" t="s">
        <v>328</v>
      </c>
      <c r="C28" s="258">
        <v>1464759.42</v>
      </c>
      <c r="D28" s="257"/>
      <c r="E28" s="241">
        <v>45573</v>
      </c>
      <c r="F28" s="241">
        <v>45589</v>
      </c>
      <c r="G28" s="241">
        <v>45593</v>
      </c>
      <c r="H28" s="241">
        <v>45603</v>
      </c>
      <c r="I28" s="254">
        <v>30</v>
      </c>
      <c r="K28" s="219"/>
      <c r="L28" s="219"/>
      <c r="M28" s="219"/>
      <c r="N28" s="219"/>
      <c r="O28" s="219"/>
      <c r="P28" s="219"/>
      <c r="Q28" s="219"/>
      <c r="R28" s="219"/>
      <c r="S28" s="219"/>
      <c r="T28" s="219"/>
      <c r="U28" s="219"/>
      <c r="V28" s="219"/>
      <c r="W28" s="219"/>
    </row>
    <row r="29" spans="2:23" ht="30" customHeight="1" outlineLevel="1">
      <c r="B29" s="212" t="s">
        <v>341</v>
      </c>
      <c r="C29" s="258">
        <v>1504188.15</v>
      </c>
      <c r="D29" s="257"/>
      <c r="E29" s="241">
        <v>45601</v>
      </c>
      <c r="F29" s="241">
        <v>45624</v>
      </c>
      <c r="G29" s="239">
        <v>45630</v>
      </c>
      <c r="H29" s="241">
        <v>45642</v>
      </c>
      <c r="I29" s="254">
        <v>41</v>
      </c>
      <c r="K29" s="219"/>
      <c r="L29" s="219"/>
      <c r="M29" s="219"/>
      <c r="N29" s="219"/>
      <c r="O29" s="219"/>
      <c r="P29" s="219"/>
      <c r="Q29" s="219"/>
      <c r="R29" s="219"/>
      <c r="S29" s="219"/>
      <c r="T29" s="219"/>
      <c r="U29" s="219"/>
      <c r="V29" s="219"/>
      <c r="W29" s="219"/>
    </row>
    <row r="30" spans="2:23" ht="30" customHeight="1" outlineLevel="1">
      <c r="B30" s="212" t="s">
        <v>355</v>
      </c>
      <c r="C30" s="258">
        <v>2422099.23</v>
      </c>
      <c r="D30" s="257"/>
      <c r="E30" s="241">
        <v>45625</v>
      </c>
      <c r="F30" s="241">
        <v>45630</v>
      </c>
      <c r="G30" s="241">
        <v>45631</v>
      </c>
      <c r="H30" s="241">
        <v>45646</v>
      </c>
      <c r="I30" s="254">
        <v>21</v>
      </c>
    </row>
    <row r="31" spans="2:23" ht="60" outlineLevel="1">
      <c r="B31" s="34" t="s">
        <v>40</v>
      </c>
      <c r="C31" s="34" t="s">
        <v>41</v>
      </c>
      <c r="D31" s="73"/>
      <c r="E31" s="36" t="s">
        <v>42</v>
      </c>
      <c r="F31" s="37" t="s">
        <v>34</v>
      </c>
      <c r="G31" s="264" t="s">
        <v>43</v>
      </c>
      <c r="H31" s="264"/>
      <c r="I31" s="264"/>
    </row>
    <row r="32" spans="2:23" outlineLevel="1">
      <c r="B32" s="38"/>
      <c r="C32" s="67"/>
      <c r="D32" s="75"/>
      <c r="E32" s="33"/>
      <c r="F32" s="40"/>
      <c r="G32" s="265"/>
      <c r="H32" s="265"/>
      <c r="I32" s="265"/>
    </row>
    <row r="33" spans="2:9" outlineLevel="1">
      <c r="B33" s="38"/>
      <c r="C33" s="67"/>
      <c r="D33" s="75"/>
      <c r="E33" s="33"/>
      <c r="F33" s="40"/>
      <c r="G33" s="265"/>
      <c r="H33" s="265"/>
      <c r="I33" s="265"/>
    </row>
    <row r="34" spans="2:9">
      <c r="C34" s="76"/>
      <c r="D34" s="41"/>
      <c r="E34" s="41"/>
      <c r="F34" s="41"/>
      <c r="G34" s="41"/>
      <c r="H34" s="41"/>
      <c r="I34" s="41"/>
    </row>
  </sheetData>
  <mergeCells count="14">
    <mergeCell ref="G33:I33"/>
    <mergeCell ref="G31:I31"/>
    <mergeCell ref="G32:I32"/>
    <mergeCell ref="B2:I2"/>
    <mergeCell ref="D3:D21"/>
    <mergeCell ref="B21:C21"/>
    <mergeCell ref="E21:I21"/>
    <mergeCell ref="E3:I3"/>
    <mergeCell ref="E4:I11"/>
    <mergeCell ref="E16:I16"/>
    <mergeCell ref="E17:I18"/>
    <mergeCell ref="B19:C20"/>
    <mergeCell ref="E12:I12"/>
    <mergeCell ref="E13:I15"/>
  </mergeCells>
  <phoneticPr fontId="23" type="noConversion"/>
  <conditionalFormatting sqref="K2:K5 K7">
    <cfRule type="cellIs" dxfId="4" priority="1" operator="lessThan">
      <formula>0</formula>
    </cfRule>
  </conditionalFormatting>
  <pageMargins left="0.25" right="0.25" top="0.75" bottom="0.75" header="0.3" footer="0.3"/>
  <pageSetup paperSize="9" scale="3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W30"/>
  <sheetViews>
    <sheetView zoomScale="70" zoomScaleNormal="70" workbookViewId="0">
      <selection activeCell="C11" sqref="C11"/>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45681</v>
      </c>
    </row>
    <row r="2" spans="2:23" ht="41.25" customHeight="1">
      <c r="B2" s="266" t="s">
        <v>0</v>
      </c>
      <c r="C2" s="267"/>
      <c r="D2" s="267"/>
      <c r="E2" s="267"/>
      <c r="F2" s="267"/>
      <c r="G2" s="267"/>
      <c r="H2" s="267"/>
      <c r="I2" s="267"/>
      <c r="K2" s="2" t="s">
        <v>1</v>
      </c>
      <c r="M2" s="3"/>
      <c r="N2" s="3"/>
      <c r="O2" s="3"/>
      <c r="P2" s="3"/>
      <c r="Q2" s="3"/>
      <c r="R2" s="3"/>
      <c r="S2" s="3"/>
      <c r="T2" s="3"/>
      <c r="U2" s="3"/>
      <c r="V2" s="3"/>
      <c r="W2" s="3"/>
    </row>
    <row r="3" spans="2:23" ht="45">
      <c r="B3" s="4" t="s">
        <v>2</v>
      </c>
      <c r="C3" s="5">
        <v>44918</v>
      </c>
      <c r="D3" s="268"/>
      <c r="E3" s="269" t="s">
        <v>3</v>
      </c>
      <c r="F3" s="269"/>
      <c r="G3" s="269"/>
      <c r="H3" s="269"/>
      <c r="I3" s="269"/>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68"/>
      <c r="E4" s="270"/>
      <c r="F4" s="270"/>
      <c r="G4" s="270"/>
      <c r="H4" s="270"/>
      <c r="I4" s="270"/>
      <c r="K4" s="10" t="s">
        <v>6</v>
      </c>
      <c r="L4" s="197">
        <v>7.0000000000000007E-2</v>
      </c>
      <c r="M4" s="197">
        <v>0.11</v>
      </c>
      <c r="N4" s="197">
        <v>0.15</v>
      </c>
      <c r="O4" s="197">
        <v>0.19</v>
      </c>
      <c r="P4" s="197">
        <v>0.2278</v>
      </c>
      <c r="Q4" s="195">
        <v>0.27539999999999998</v>
      </c>
      <c r="R4" s="195">
        <v>0.38569999999999999</v>
      </c>
      <c r="S4" s="195">
        <v>0.43480000000000002</v>
      </c>
      <c r="T4" s="195">
        <v>0.48010000000000003</v>
      </c>
      <c r="U4" s="195">
        <v>0.53259999999999996</v>
      </c>
      <c r="V4" s="195">
        <v>0.59719999999999995</v>
      </c>
      <c r="W4" s="195">
        <v>0.62980000000000003</v>
      </c>
    </row>
    <row r="5" spans="2:23" ht="30">
      <c r="B5" s="8" t="s">
        <v>7</v>
      </c>
      <c r="C5" s="13">
        <v>9.4700000000000006</v>
      </c>
      <c r="D5" s="268"/>
      <c r="E5" s="270"/>
      <c r="F5" s="270"/>
      <c r="G5" s="270"/>
      <c r="H5" s="270"/>
      <c r="I5" s="270"/>
      <c r="K5" s="14" t="s">
        <v>8</v>
      </c>
      <c r="L5" s="198">
        <v>0</v>
      </c>
      <c r="M5" s="198">
        <v>0</v>
      </c>
      <c r="N5" s="198">
        <v>0</v>
      </c>
      <c r="O5" s="198">
        <v>6.0000000000000001E-3</v>
      </c>
      <c r="P5" s="198">
        <v>7.4999999999999997E-3</v>
      </c>
      <c r="Q5" s="199">
        <v>1.38E-2</v>
      </c>
      <c r="R5" s="199">
        <v>2.7199999999999998E-2</v>
      </c>
      <c r="S5" s="199">
        <v>5.4899999999999997E-2</v>
      </c>
      <c r="T5" s="199">
        <v>0.1295</v>
      </c>
      <c r="U5" s="199">
        <v>0.20949999999999999</v>
      </c>
      <c r="V5" s="199">
        <v>0.23250000000000001</v>
      </c>
      <c r="W5" s="199">
        <v>0.2349</v>
      </c>
    </row>
    <row r="6" spans="2:23" ht="30">
      <c r="B6" s="8" t="s">
        <v>9</v>
      </c>
      <c r="C6" s="9" t="s">
        <v>10</v>
      </c>
      <c r="D6" s="268"/>
      <c r="E6" s="270"/>
      <c r="F6" s="270"/>
      <c r="G6" s="270"/>
      <c r="H6" s="270"/>
      <c r="I6" s="270"/>
      <c r="K6" s="15" t="s">
        <v>11</v>
      </c>
      <c r="L6" s="200">
        <v>0</v>
      </c>
      <c r="M6" s="200">
        <v>0</v>
      </c>
      <c r="N6" s="200">
        <v>0</v>
      </c>
      <c r="O6" s="200">
        <v>6.7000000000000002E-3</v>
      </c>
      <c r="P6" s="200">
        <v>8.0000000000000004E-4</v>
      </c>
      <c r="Q6" s="200">
        <v>6.3E-3</v>
      </c>
      <c r="R6" s="200">
        <v>1.34E-2</v>
      </c>
      <c r="S6" s="200">
        <v>2.7699999999999999E-2</v>
      </c>
      <c r="T6" s="200">
        <v>7.46E-2</v>
      </c>
      <c r="U6" s="200">
        <v>0.08</v>
      </c>
      <c r="V6" s="200">
        <v>2.3E-2</v>
      </c>
      <c r="W6" s="200">
        <v>2.3999999999999998E-3</v>
      </c>
    </row>
    <row r="7" spans="2:23" ht="30">
      <c r="B7" s="8" t="s">
        <v>12</v>
      </c>
      <c r="C7" s="9" t="s">
        <v>13</v>
      </c>
      <c r="D7" s="268"/>
      <c r="E7" s="270"/>
      <c r="F7" s="270"/>
      <c r="G7" s="270"/>
      <c r="H7" s="270"/>
      <c r="I7" s="270"/>
      <c r="K7" s="16" t="s">
        <v>14</v>
      </c>
      <c r="L7" s="196">
        <f>(L3-C9)/(C12-C9)</f>
        <v>0.16575342465753426</v>
      </c>
      <c r="M7" s="196">
        <f>(M3-C9)/(C12-C9)</f>
        <v>0.20410958904109588</v>
      </c>
      <c r="N7" s="196">
        <f>(N3-C9)/(C12-C9)</f>
        <v>0.24794520547945206</v>
      </c>
      <c r="O7" s="196">
        <f>(O3-C9)/(C12-C9)</f>
        <v>0.28904109589041094</v>
      </c>
      <c r="P7" s="196">
        <f>(P3-C9)/(C12-C9)</f>
        <v>0.33013698630136984</v>
      </c>
      <c r="Q7" s="196">
        <f>(Q3-C9)/(C12-C9)</f>
        <v>0.34109589041095889</v>
      </c>
      <c r="R7" s="196">
        <f>(R3-C9)/(C12-C9)</f>
        <v>0.41506849315068495</v>
      </c>
      <c r="S7" s="196">
        <f>(S3-C9)/(C12-C9)</f>
        <v>0.45753424657534247</v>
      </c>
      <c r="T7" s="196">
        <f>(T3-C9)/(C12-C9)</f>
        <v>0.49863013698630138</v>
      </c>
      <c r="U7" s="196">
        <f>(U3-C9)/(C12-C9)</f>
        <v>0.54109589041095896</v>
      </c>
      <c r="V7" s="196">
        <f>(V3-C9)/(C12-C9)</f>
        <v>0.5821917808219178</v>
      </c>
      <c r="W7" s="196">
        <f>(W3-C9)/(C12-C9)</f>
        <v>0.62465753424657533</v>
      </c>
    </row>
    <row r="8" spans="2:23" ht="30">
      <c r="B8" s="8" t="s">
        <v>15</v>
      </c>
      <c r="C8" s="5">
        <v>45118</v>
      </c>
      <c r="D8" s="268"/>
      <c r="E8" s="270"/>
      <c r="F8" s="270"/>
      <c r="G8" s="270"/>
      <c r="H8" s="270"/>
      <c r="I8" s="270"/>
    </row>
    <row r="9" spans="2:23" ht="30">
      <c r="B9" s="8" t="s">
        <v>16</v>
      </c>
      <c r="C9" s="18">
        <v>45201</v>
      </c>
      <c r="D9" s="268"/>
      <c r="E9" s="270"/>
      <c r="F9" s="270"/>
      <c r="G9" s="270"/>
      <c r="H9" s="270"/>
      <c r="I9" s="270"/>
    </row>
    <row r="10" spans="2:23" ht="45">
      <c r="B10" s="8" t="s">
        <v>17</v>
      </c>
      <c r="C10" s="6">
        <v>730</v>
      </c>
      <c r="D10" s="268"/>
      <c r="E10" s="270"/>
      <c r="F10" s="270"/>
      <c r="G10" s="270"/>
      <c r="H10" s="270"/>
      <c r="I10" s="270"/>
    </row>
    <row r="11" spans="2:23" ht="30">
      <c r="B11" s="19" t="s">
        <v>18</v>
      </c>
      <c r="C11" s="20">
        <v>0</v>
      </c>
      <c r="D11" s="268"/>
      <c r="E11" s="270"/>
      <c r="F11" s="270"/>
      <c r="G11" s="270"/>
      <c r="H11" s="270"/>
      <c r="I11" s="270"/>
    </row>
    <row r="12" spans="2:23" ht="30">
      <c r="B12" s="8" t="s">
        <v>19</v>
      </c>
      <c r="C12" s="18">
        <f>C9+C10+C11</f>
        <v>45931</v>
      </c>
      <c r="D12" s="268"/>
      <c r="E12" s="340" t="s">
        <v>20</v>
      </c>
      <c r="F12" s="341"/>
      <c r="G12" s="341"/>
      <c r="H12" s="341"/>
      <c r="I12" s="342"/>
    </row>
    <row r="13" spans="2:23" ht="30" customHeight="1">
      <c r="B13" s="21" t="s">
        <v>21</v>
      </c>
      <c r="C13" s="22">
        <f ca="1">(B1-C9)/(C12-C9)</f>
        <v>0.65753424657534243</v>
      </c>
      <c r="D13" s="268"/>
      <c r="E13" s="343" t="s">
        <v>364</v>
      </c>
      <c r="F13" s="344"/>
      <c r="G13" s="344"/>
      <c r="H13" s="344"/>
      <c r="I13" s="345"/>
    </row>
    <row r="14" spans="2:23" ht="45">
      <c r="B14" s="19" t="s">
        <v>22</v>
      </c>
      <c r="C14" s="23">
        <v>9248314.9399999995</v>
      </c>
      <c r="D14" s="268"/>
      <c r="E14" s="346"/>
      <c r="F14" s="347"/>
      <c r="G14" s="347"/>
      <c r="H14" s="347"/>
      <c r="I14" s="348"/>
    </row>
    <row r="15" spans="2:23" ht="30">
      <c r="B15" s="19" t="s">
        <v>23</v>
      </c>
      <c r="C15" s="23">
        <f>SUM(C23:C25)</f>
        <v>1459866.6099999999</v>
      </c>
      <c r="D15" s="268"/>
      <c r="E15" s="349"/>
      <c r="F15" s="350"/>
      <c r="G15" s="350"/>
      <c r="H15" s="350"/>
      <c r="I15" s="351"/>
    </row>
    <row r="16" spans="2:23" ht="30">
      <c r="B16" s="19" t="s">
        <v>24</v>
      </c>
      <c r="C16" s="22">
        <f>C15/C14</f>
        <v>0.15785217301434157</v>
      </c>
      <c r="D16" s="268"/>
      <c r="E16" s="283" t="s">
        <v>25</v>
      </c>
      <c r="F16" s="284"/>
      <c r="G16" s="284"/>
      <c r="H16" s="284"/>
      <c r="I16" s="284"/>
    </row>
    <row r="17" spans="2:9" ht="30" customHeight="1">
      <c r="B17" s="19" t="s">
        <v>26</v>
      </c>
      <c r="C17" s="22">
        <v>0.2349</v>
      </c>
      <c r="D17" s="268"/>
      <c r="E17" s="352" t="s">
        <v>342</v>
      </c>
      <c r="F17" s="352"/>
      <c r="G17" s="352"/>
      <c r="H17" s="352"/>
      <c r="I17" s="352"/>
    </row>
    <row r="18" spans="2:9" ht="45">
      <c r="B18" s="21" t="s">
        <v>27</v>
      </c>
      <c r="C18" s="24">
        <v>45581</v>
      </c>
      <c r="D18" s="268"/>
      <c r="E18" s="352"/>
      <c r="F18" s="352"/>
      <c r="G18" s="352"/>
      <c r="H18" s="352"/>
      <c r="I18" s="352"/>
    </row>
    <row r="19" spans="2:9">
      <c r="B19" s="287" t="s">
        <v>260</v>
      </c>
      <c r="C19" s="287"/>
      <c r="D19" s="268"/>
      <c r="E19" s="25" t="s">
        <v>28</v>
      </c>
      <c r="F19" s="25" t="s">
        <v>29</v>
      </c>
      <c r="G19" s="25" t="s">
        <v>30</v>
      </c>
      <c r="H19" s="25" t="s">
        <v>31</v>
      </c>
      <c r="I19" s="25" t="s">
        <v>332</v>
      </c>
    </row>
    <row r="20" spans="2:9">
      <c r="B20" s="287"/>
      <c r="C20" s="287"/>
      <c r="D20" s="268"/>
      <c r="E20" s="156">
        <v>0.17</v>
      </c>
      <c r="F20" s="157">
        <v>7.0000000000000007E-2</v>
      </c>
      <c r="G20" s="157">
        <v>0</v>
      </c>
      <c r="H20" s="156">
        <v>0</v>
      </c>
      <c r="I20" s="156"/>
    </row>
    <row r="21" spans="2:9" ht="3.75" customHeight="1">
      <c r="B21" s="290"/>
      <c r="C21" s="290"/>
      <c r="D21" s="268"/>
      <c r="E21" s="291"/>
      <c r="F21" s="291"/>
      <c r="G21" s="291"/>
      <c r="H21" s="291"/>
      <c r="I21" s="291"/>
    </row>
    <row r="22" spans="2:9" ht="51">
      <c r="B22" s="26" t="s">
        <v>32</v>
      </c>
      <c r="C22" s="26" t="s">
        <v>33</v>
      </c>
      <c r="D22" s="177"/>
      <c r="E22" s="27" t="s">
        <v>34</v>
      </c>
      <c r="F22" s="26" t="s">
        <v>35</v>
      </c>
      <c r="G22" s="26" t="s">
        <v>36</v>
      </c>
      <c r="H22" s="26" t="s">
        <v>37</v>
      </c>
      <c r="I22" s="28" t="s">
        <v>38</v>
      </c>
    </row>
    <row r="23" spans="2:9" ht="30">
      <c r="B23" s="29" t="s">
        <v>39</v>
      </c>
      <c r="C23" s="23">
        <v>924831.49</v>
      </c>
      <c r="D23" s="178"/>
      <c r="E23" s="30">
        <v>45167</v>
      </c>
      <c r="F23" s="30">
        <v>45173</v>
      </c>
      <c r="G23" s="31">
        <v>45177</v>
      </c>
      <c r="H23" s="30">
        <v>45205</v>
      </c>
      <c r="I23" s="32">
        <f>H23-E23</f>
        <v>38</v>
      </c>
    </row>
    <row r="24" spans="2:9" ht="30" customHeight="1">
      <c r="B24" s="29" t="s">
        <v>333</v>
      </c>
      <c r="C24" s="23">
        <v>535035.12</v>
      </c>
      <c r="D24" s="178"/>
      <c r="E24" s="30">
        <v>45565</v>
      </c>
      <c r="F24" s="30">
        <v>45574</v>
      </c>
      <c r="G24" s="31">
        <v>45583</v>
      </c>
      <c r="H24" s="30">
        <v>45593</v>
      </c>
      <c r="I24" s="32">
        <f>H24-E24</f>
        <v>28</v>
      </c>
    </row>
    <row r="25" spans="2:9" ht="30" customHeight="1">
      <c r="B25" s="29"/>
      <c r="C25" s="23"/>
      <c r="D25" s="178"/>
      <c r="E25" s="30"/>
      <c r="F25" s="30"/>
      <c r="G25" s="31"/>
      <c r="H25" s="30"/>
      <c r="I25" s="32"/>
    </row>
    <row r="26" spans="2:9" ht="27" customHeight="1">
      <c r="B26" s="21"/>
      <c r="C26" s="33"/>
      <c r="D26" s="178"/>
      <c r="E26" s="30"/>
      <c r="F26" s="30"/>
      <c r="G26" s="31"/>
      <c r="H26" s="30"/>
      <c r="I26" s="32"/>
    </row>
    <row r="27" spans="2:9" ht="60">
      <c r="B27" s="34" t="s">
        <v>40</v>
      </c>
      <c r="C27" s="35" t="s">
        <v>41</v>
      </c>
      <c r="D27" s="178"/>
      <c r="E27" s="36" t="s">
        <v>42</v>
      </c>
      <c r="F27" s="37" t="s">
        <v>34</v>
      </c>
      <c r="G27" s="264" t="s">
        <v>43</v>
      </c>
      <c r="H27" s="264"/>
      <c r="I27" s="264"/>
    </row>
    <row r="28" spans="2:9">
      <c r="B28" s="38" t="s">
        <v>44</v>
      </c>
      <c r="C28" s="39"/>
      <c r="D28" s="178"/>
      <c r="E28" s="33"/>
      <c r="F28" s="40"/>
      <c r="G28" s="265" t="s">
        <v>45</v>
      </c>
      <c r="H28" s="265"/>
      <c r="I28" s="265"/>
    </row>
    <row r="29" spans="2:9">
      <c r="B29" s="38"/>
      <c r="C29" s="39"/>
      <c r="D29" s="179"/>
      <c r="E29" s="33"/>
      <c r="F29" s="40"/>
      <c r="G29" s="265" t="s">
        <v>45</v>
      </c>
      <c r="H29" s="265"/>
      <c r="I29" s="265"/>
    </row>
    <row r="30" spans="2:9">
      <c r="B30" s="1"/>
      <c r="C30" s="41"/>
      <c r="D30" s="41"/>
      <c r="E30" s="41"/>
      <c r="F30" s="41"/>
      <c r="G30" s="41"/>
      <c r="H30" s="41"/>
      <c r="I30" s="41"/>
    </row>
  </sheetData>
  <mergeCells count="14">
    <mergeCell ref="G27:I27"/>
    <mergeCell ref="G28:I28"/>
    <mergeCell ref="G29:I29"/>
    <mergeCell ref="E13:I15"/>
    <mergeCell ref="E17:I18"/>
    <mergeCell ref="B2:I2"/>
    <mergeCell ref="D3:D21"/>
    <mergeCell ref="E3:I3"/>
    <mergeCell ref="E4:I11"/>
    <mergeCell ref="E12:I12"/>
    <mergeCell ref="E16:I16"/>
    <mergeCell ref="B19:C20"/>
    <mergeCell ref="B21:C21"/>
    <mergeCell ref="E21:I21"/>
  </mergeCells>
  <phoneticPr fontId="23" type="noConversion"/>
  <conditionalFormatting sqref="K2:K5 K7">
    <cfRule type="cellIs" dxfId="3" priority="1" operator="lessThan">
      <formula>0</formula>
    </cfRule>
  </conditionalFormatting>
  <pageMargins left="0.25" right="0.25" top="0.75" bottom="0.75" header="0.3" footer="0.3"/>
  <pageSetup paperSize="9" scale="38"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tabColor rgb="FF00B050"/>
    <pageSetUpPr fitToPage="1"/>
  </sheetPr>
  <dimension ref="B1:W53"/>
  <sheetViews>
    <sheetView view="pageBreakPreview" zoomScale="55" zoomScaleNormal="55" zoomScaleSheetLayoutView="55" zoomScalePageLayoutView="40" workbookViewId="0">
      <selection activeCell="C16" sqref="C16"/>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 min="21" max="21" width="19.140625" customWidth="1"/>
  </cols>
  <sheetData>
    <row r="1" spans="2:22">
      <c r="B1" s="1">
        <f ca="1">TODAY()</f>
        <v>45681</v>
      </c>
    </row>
    <row r="2" spans="2:22" ht="41.25" customHeight="1">
      <c r="B2" s="357" t="s">
        <v>238</v>
      </c>
      <c r="C2" s="358"/>
      <c r="D2" s="358"/>
      <c r="E2" s="358"/>
      <c r="F2" s="358"/>
      <c r="G2" s="358"/>
      <c r="H2" s="358"/>
      <c r="I2" s="358"/>
      <c r="K2" s="2" t="s">
        <v>239</v>
      </c>
      <c r="L2" s="3"/>
      <c r="M2" s="3"/>
      <c r="N2" s="3"/>
      <c r="O2" s="3"/>
      <c r="P2" s="3"/>
      <c r="Q2" s="3"/>
      <c r="R2" s="3"/>
      <c r="S2" s="3"/>
      <c r="T2" s="3"/>
    </row>
    <row r="3" spans="2:22" ht="60">
      <c r="B3" s="86" t="s">
        <v>240</v>
      </c>
      <c r="C3" s="186">
        <v>45110</v>
      </c>
      <c r="D3" s="359"/>
      <c r="E3" s="360" t="s">
        <v>3</v>
      </c>
      <c r="F3" s="360"/>
      <c r="G3" s="360"/>
      <c r="H3" s="360"/>
      <c r="I3" s="360"/>
      <c r="K3" s="386"/>
      <c r="L3" s="375">
        <v>45412</v>
      </c>
      <c r="M3" s="375">
        <v>45442</v>
      </c>
      <c r="N3" s="375">
        <v>45473</v>
      </c>
      <c r="O3" s="375">
        <v>45504</v>
      </c>
      <c r="P3" s="375">
        <v>45535</v>
      </c>
      <c r="Q3" s="375">
        <v>45565</v>
      </c>
      <c r="R3" s="375">
        <v>45596</v>
      </c>
      <c r="S3" s="375">
        <v>45597</v>
      </c>
      <c r="T3" s="375">
        <v>45657</v>
      </c>
      <c r="U3" s="375">
        <v>45658</v>
      </c>
      <c r="V3" s="375">
        <v>45689</v>
      </c>
    </row>
    <row r="4" spans="2:22" ht="90">
      <c r="B4" s="87" t="s">
        <v>241</v>
      </c>
      <c r="C4" s="193" t="s">
        <v>181</v>
      </c>
      <c r="D4" s="359"/>
      <c r="E4" s="361"/>
      <c r="F4" s="361"/>
      <c r="G4" s="361"/>
      <c r="H4" s="361"/>
      <c r="I4" s="361"/>
      <c r="K4" s="376" t="s">
        <v>6</v>
      </c>
      <c r="L4" s="377">
        <v>0.01</v>
      </c>
      <c r="M4" s="377">
        <v>5.45E-2</v>
      </c>
      <c r="N4" s="378">
        <v>0.1</v>
      </c>
      <c r="O4" s="378">
        <v>0.2</v>
      </c>
      <c r="P4" s="378">
        <v>0.25</v>
      </c>
      <c r="Q4" s="378">
        <v>0.26</v>
      </c>
      <c r="R4" s="378">
        <v>0.3</v>
      </c>
      <c r="S4" s="378">
        <v>0.35</v>
      </c>
      <c r="T4" s="378">
        <v>0.42</v>
      </c>
      <c r="U4" s="378"/>
      <c r="V4" s="378"/>
    </row>
    <row r="5" spans="2:22" ht="38.25" customHeight="1">
      <c r="B5" s="87" t="s">
        <v>242</v>
      </c>
      <c r="C5" s="188" t="s">
        <v>243</v>
      </c>
      <c r="D5" s="359"/>
      <c r="E5" s="361"/>
      <c r="F5" s="361"/>
      <c r="G5" s="361"/>
      <c r="H5" s="361"/>
      <c r="I5" s="361"/>
      <c r="K5" s="379" t="s">
        <v>8</v>
      </c>
      <c r="L5" s="380">
        <v>0</v>
      </c>
      <c r="M5" s="380">
        <v>0</v>
      </c>
      <c r="N5" s="381">
        <v>6.0000000000000001E-3</v>
      </c>
      <c r="O5" s="381">
        <v>1.84E-2</v>
      </c>
      <c r="P5" s="381">
        <v>5.5100000000000003E-2</v>
      </c>
      <c r="Q5" s="381">
        <v>0.1182</v>
      </c>
      <c r="R5" s="381">
        <v>0.22559999999999999</v>
      </c>
      <c r="S5" s="381">
        <v>0.28089999999999998</v>
      </c>
      <c r="T5" s="381">
        <v>0.29239999999999999</v>
      </c>
      <c r="U5" s="381">
        <v>0.29239999999999999</v>
      </c>
      <c r="V5" s="381"/>
    </row>
    <row r="6" spans="2:22" ht="90">
      <c r="B6" s="87" t="s">
        <v>244</v>
      </c>
      <c r="C6" s="192" t="s">
        <v>184</v>
      </c>
      <c r="D6" s="359"/>
      <c r="E6" s="361"/>
      <c r="F6" s="361"/>
      <c r="G6" s="361"/>
      <c r="H6" s="361"/>
      <c r="I6" s="361"/>
      <c r="K6" s="382" t="s">
        <v>11</v>
      </c>
      <c r="L6" s="383">
        <v>0</v>
      </c>
      <c r="M6" s="383">
        <v>0</v>
      </c>
      <c r="N6" s="383">
        <v>6.0000000000000001E-3</v>
      </c>
      <c r="O6" s="383">
        <v>1.24E-2</v>
      </c>
      <c r="P6" s="383">
        <v>3.7999999999999999E-2</v>
      </c>
      <c r="Q6" s="383">
        <v>6.3100000000000003E-2</v>
      </c>
      <c r="R6" s="383">
        <v>0.1074</v>
      </c>
      <c r="S6" s="383">
        <v>5.4899999999999997E-2</v>
      </c>
      <c r="T6" s="383">
        <v>1.9599999999999999E-2</v>
      </c>
      <c r="U6" s="383">
        <v>0</v>
      </c>
      <c r="V6" s="383"/>
    </row>
    <row r="7" spans="2:22" ht="42.75" customHeight="1">
      <c r="B7" s="87" t="s">
        <v>245</v>
      </c>
      <c r="C7" s="187" t="s">
        <v>186</v>
      </c>
      <c r="D7" s="359"/>
      <c r="E7" s="361"/>
      <c r="F7" s="361"/>
      <c r="G7" s="361"/>
      <c r="H7" s="361"/>
      <c r="I7" s="361"/>
      <c r="K7" s="384" t="s">
        <v>14</v>
      </c>
      <c r="L7" s="385">
        <v>1.6299999999999999E-2</v>
      </c>
      <c r="M7" s="385">
        <v>5.0200000000000002E-2</v>
      </c>
      <c r="N7" s="385">
        <v>8.3000000000000004E-2</v>
      </c>
      <c r="O7" s="385">
        <v>0.11693989071038251</v>
      </c>
      <c r="P7" s="385">
        <v>0.15081967213114755</v>
      </c>
      <c r="Q7" s="385">
        <v>0.18360655737704917</v>
      </c>
      <c r="R7" s="385">
        <v>0.2174863387978142</v>
      </c>
      <c r="S7" s="385">
        <v>0.25</v>
      </c>
      <c r="T7" s="385">
        <v>0.28415300546448086</v>
      </c>
      <c r="U7" s="385"/>
      <c r="V7" s="385"/>
    </row>
    <row r="8" spans="2:22" ht="42.75" customHeight="1">
      <c r="B8" s="87" t="s">
        <v>246</v>
      </c>
      <c r="C8" s="186">
        <v>45272</v>
      </c>
      <c r="D8" s="359"/>
      <c r="E8" s="361"/>
      <c r="F8" s="361"/>
      <c r="G8" s="361"/>
      <c r="H8" s="361"/>
      <c r="I8" s="361"/>
    </row>
    <row r="9" spans="2:22" ht="42.75" customHeight="1">
      <c r="B9" s="87" t="s">
        <v>247</v>
      </c>
      <c r="C9" s="189">
        <v>45397</v>
      </c>
      <c r="D9" s="359"/>
      <c r="E9" s="361"/>
      <c r="F9" s="361"/>
      <c r="G9" s="361"/>
      <c r="H9" s="361"/>
      <c r="I9" s="361"/>
    </row>
    <row r="10" spans="2:22" ht="42.75" customHeight="1">
      <c r="B10" s="87" t="s">
        <v>248</v>
      </c>
      <c r="C10" s="190">
        <v>915</v>
      </c>
      <c r="D10" s="359"/>
      <c r="E10" s="361"/>
      <c r="F10" s="361"/>
      <c r="G10" s="361"/>
      <c r="H10" s="361"/>
      <c r="I10" s="361"/>
    </row>
    <row r="11" spans="2:22" ht="45">
      <c r="B11" s="89" t="s">
        <v>249</v>
      </c>
      <c r="C11" s="190">
        <v>0</v>
      </c>
      <c r="D11" s="359"/>
      <c r="E11" s="361"/>
      <c r="F11" s="361"/>
      <c r="G11" s="361"/>
      <c r="H11" s="361"/>
      <c r="I11" s="361"/>
    </row>
    <row r="12" spans="2:22" ht="45" customHeight="1">
      <c r="B12" s="87" t="s">
        <v>250</v>
      </c>
      <c r="C12" s="189">
        <v>46312</v>
      </c>
      <c r="D12" s="359"/>
      <c r="E12" s="362" t="s">
        <v>251</v>
      </c>
      <c r="F12" s="362"/>
      <c r="G12" s="362"/>
      <c r="H12" s="362"/>
      <c r="I12" s="362"/>
    </row>
    <row r="13" spans="2:22" ht="48" customHeight="1">
      <c r="B13" s="90" t="s">
        <v>252</v>
      </c>
      <c r="C13" s="191" t="s">
        <v>360</v>
      </c>
      <c r="D13" s="359"/>
      <c r="E13" s="367" t="s">
        <v>431</v>
      </c>
      <c r="F13" s="367"/>
      <c r="G13" s="367"/>
      <c r="H13" s="367"/>
      <c r="I13" s="367"/>
    </row>
    <row r="14" spans="2:22" ht="48" customHeight="1">
      <c r="B14" s="89" t="s">
        <v>253</v>
      </c>
      <c r="C14" s="161">
        <v>38746632.259999998</v>
      </c>
      <c r="D14" s="359"/>
      <c r="E14" s="367"/>
      <c r="F14" s="367"/>
      <c r="G14" s="367"/>
      <c r="H14" s="367"/>
      <c r="I14" s="367"/>
    </row>
    <row r="15" spans="2:22" ht="48" customHeight="1">
      <c r="B15" s="89" t="s">
        <v>254</v>
      </c>
      <c r="C15" s="161" t="s">
        <v>361</v>
      </c>
      <c r="D15" s="359"/>
      <c r="E15" s="367"/>
      <c r="F15" s="367"/>
      <c r="G15" s="367"/>
      <c r="H15" s="367"/>
      <c r="I15" s="367"/>
    </row>
    <row r="16" spans="2:22" ht="45">
      <c r="B16" s="89" t="s">
        <v>255</v>
      </c>
      <c r="C16" s="194">
        <v>0.4803</v>
      </c>
      <c r="D16" s="359"/>
      <c r="E16" s="363" t="s">
        <v>256</v>
      </c>
      <c r="F16" s="364"/>
      <c r="G16" s="364"/>
      <c r="H16" s="364"/>
      <c r="I16" s="364"/>
    </row>
    <row r="17" spans="2:9" ht="45" customHeight="1">
      <c r="B17" s="89" t="s">
        <v>257</v>
      </c>
      <c r="C17" s="368">
        <v>0.29239999999999999</v>
      </c>
      <c r="D17" s="359"/>
      <c r="E17" s="365" t="s">
        <v>362</v>
      </c>
      <c r="F17" s="366"/>
      <c r="G17" s="366"/>
      <c r="H17" s="366"/>
      <c r="I17" s="366"/>
    </row>
    <row r="18" spans="2:9" ht="75">
      <c r="B18" s="90" t="s">
        <v>258</v>
      </c>
      <c r="C18" s="186">
        <v>45426</v>
      </c>
      <c r="D18" s="359"/>
      <c r="E18" s="366"/>
      <c r="F18" s="366"/>
      <c r="G18" s="366"/>
      <c r="H18" s="366"/>
      <c r="I18" s="366"/>
    </row>
    <row r="19" spans="2:9" ht="15" customHeight="1">
      <c r="B19" s="287" t="s">
        <v>260</v>
      </c>
      <c r="C19" s="287"/>
      <c r="D19" s="359"/>
      <c r="E19" s="25" t="s">
        <v>28</v>
      </c>
      <c r="F19" s="25" t="s">
        <v>29</v>
      </c>
      <c r="G19" s="25" t="s">
        <v>30</v>
      </c>
      <c r="H19" s="25" t="s">
        <v>31</v>
      </c>
      <c r="I19" s="25" t="s">
        <v>332</v>
      </c>
    </row>
    <row r="20" spans="2:9">
      <c r="B20" s="287"/>
      <c r="C20" s="287"/>
      <c r="D20" s="359"/>
      <c r="E20" s="185">
        <v>0</v>
      </c>
      <c r="F20" s="185">
        <v>0</v>
      </c>
      <c r="G20" s="185">
        <v>0</v>
      </c>
      <c r="H20" s="185">
        <v>0</v>
      </c>
      <c r="I20" s="185">
        <v>0</v>
      </c>
    </row>
    <row r="21" spans="2:9" ht="3.75" customHeight="1">
      <c r="B21" s="354"/>
      <c r="C21" s="354"/>
      <c r="D21" s="359"/>
      <c r="E21" s="355"/>
      <c r="F21" s="355"/>
      <c r="G21" s="355"/>
      <c r="H21" s="355"/>
      <c r="I21" s="355"/>
    </row>
    <row r="22" spans="2:9" ht="60">
      <c r="B22" s="92" t="s">
        <v>32</v>
      </c>
      <c r="C22" s="92" t="s">
        <v>199</v>
      </c>
      <c r="D22" s="93"/>
      <c r="E22" s="89" t="s">
        <v>34</v>
      </c>
      <c r="F22" s="92" t="s">
        <v>35</v>
      </c>
      <c r="G22" s="92" t="s">
        <v>36</v>
      </c>
      <c r="H22" s="94" t="s">
        <v>59</v>
      </c>
      <c r="I22" s="95" t="s">
        <v>200</v>
      </c>
    </row>
    <row r="23" spans="2:9" ht="30">
      <c r="B23" s="96" t="s">
        <v>213</v>
      </c>
      <c r="C23" s="91">
        <v>3874663.23</v>
      </c>
      <c r="D23" s="97"/>
      <c r="E23" s="98">
        <v>45289</v>
      </c>
      <c r="F23" s="98" t="s">
        <v>259</v>
      </c>
      <c r="G23" s="99">
        <v>45303</v>
      </c>
      <c r="H23" s="99">
        <v>45334</v>
      </c>
      <c r="I23" s="100">
        <f>H23-E23</f>
        <v>45</v>
      </c>
    </row>
    <row r="24" spans="2:9" ht="75">
      <c r="B24" s="96" t="s">
        <v>214</v>
      </c>
      <c r="C24" s="91">
        <v>3874663.23</v>
      </c>
      <c r="D24" s="97"/>
      <c r="E24" s="98">
        <v>45398</v>
      </c>
      <c r="F24" s="98">
        <v>45427</v>
      </c>
      <c r="G24" s="99">
        <v>45448</v>
      </c>
      <c r="H24" s="169" t="s">
        <v>334</v>
      </c>
      <c r="I24" s="170" t="s">
        <v>335</v>
      </c>
    </row>
    <row r="25" spans="2:9" ht="30">
      <c r="B25" s="96" t="s">
        <v>263</v>
      </c>
      <c r="C25" s="91">
        <v>956972.05</v>
      </c>
      <c r="D25" s="97"/>
      <c r="E25" s="98">
        <v>45476</v>
      </c>
      <c r="F25" s="98">
        <v>45482</v>
      </c>
      <c r="G25" s="98">
        <v>45498</v>
      </c>
      <c r="H25" s="98">
        <v>45512</v>
      </c>
      <c r="I25" s="100">
        <f>H25-E25</f>
        <v>36</v>
      </c>
    </row>
    <row r="26" spans="2:9" ht="30">
      <c r="B26" s="162" t="s">
        <v>323</v>
      </c>
      <c r="C26" s="161" t="s">
        <v>324</v>
      </c>
      <c r="D26" s="97"/>
      <c r="E26" s="163">
        <v>45541</v>
      </c>
      <c r="F26" s="163">
        <v>45547</v>
      </c>
      <c r="G26" s="98">
        <v>45558</v>
      </c>
      <c r="H26" s="98">
        <v>45575</v>
      </c>
      <c r="I26" s="100">
        <f>H26-E26</f>
        <v>34</v>
      </c>
    </row>
    <row r="27" spans="2:9" ht="30">
      <c r="B27" s="162" t="s">
        <v>325</v>
      </c>
      <c r="C27" s="161">
        <v>1760521.67</v>
      </c>
      <c r="D27" s="97"/>
      <c r="E27" s="163">
        <v>45562</v>
      </c>
      <c r="F27" s="163">
        <v>45580</v>
      </c>
      <c r="G27" s="167">
        <v>45583</v>
      </c>
      <c r="H27" s="167">
        <v>45593</v>
      </c>
      <c r="I27" s="168">
        <v>32</v>
      </c>
    </row>
    <row r="28" spans="2:9" ht="30">
      <c r="B28" s="162" t="s">
        <v>340</v>
      </c>
      <c r="C28" s="161">
        <v>2000191</v>
      </c>
      <c r="D28" s="97"/>
      <c r="E28" s="163">
        <v>45590</v>
      </c>
      <c r="F28" s="163">
        <v>45610</v>
      </c>
      <c r="G28" s="373">
        <v>45614</v>
      </c>
      <c r="H28" s="373">
        <v>45628</v>
      </c>
      <c r="I28" s="374">
        <v>39</v>
      </c>
    </row>
    <row r="29" spans="2:9" ht="30">
      <c r="B29" s="162" t="s">
        <v>356</v>
      </c>
      <c r="C29" s="161">
        <v>3817511.25</v>
      </c>
      <c r="D29" s="97"/>
      <c r="E29" s="184">
        <v>45618</v>
      </c>
      <c r="F29" s="184">
        <v>45632</v>
      </c>
      <c r="G29" s="373">
        <v>45636</v>
      </c>
      <c r="H29" s="373">
        <v>45644</v>
      </c>
      <c r="I29" s="374">
        <v>27</v>
      </c>
    </row>
    <row r="30" spans="2:9" ht="30">
      <c r="B30" s="162" t="s">
        <v>357</v>
      </c>
      <c r="C30" s="161">
        <v>1874865.82</v>
      </c>
      <c r="D30" s="97"/>
      <c r="E30" s="371">
        <v>45631</v>
      </c>
      <c r="F30" s="371">
        <v>45637</v>
      </c>
      <c r="G30" s="371">
        <v>45639</v>
      </c>
      <c r="H30" s="371">
        <v>45645</v>
      </c>
      <c r="I30" s="372"/>
    </row>
    <row r="31" spans="2:9" ht="30">
      <c r="B31" s="369" t="s">
        <v>432</v>
      </c>
      <c r="C31" s="370">
        <v>555517.48</v>
      </c>
      <c r="D31" s="97"/>
      <c r="E31" s="371">
        <v>45674</v>
      </c>
      <c r="F31" s="371">
        <v>45679</v>
      </c>
      <c r="G31" s="371"/>
      <c r="H31" s="371"/>
      <c r="I31" s="372"/>
    </row>
    <row r="32" spans="2:9">
      <c r="B32" s="171"/>
      <c r="C32" s="172"/>
      <c r="D32" s="173"/>
      <c r="E32" s="174"/>
      <c r="F32" s="174"/>
      <c r="G32" s="174"/>
      <c r="H32" s="174"/>
      <c r="I32" s="175"/>
    </row>
    <row r="33" spans="2:23" s="2" customFormat="1" ht="60" outlineLevel="1">
      <c r="B33" s="38" t="s">
        <v>40</v>
      </c>
      <c r="C33" s="91" t="s">
        <v>41</v>
      </c>
      <c r="D33" s="101"/>
      <c r="E33" s="88" t="s">
        <v>42</v>
      </c>
      <c r="F33" s="88" t="s">
        <v>34</v>
      </c>
      <c r="G33" s="356" t="s">
        <v>43</v>
      </c>
      <c r="H33" s="356"/>
      <c r="I33" s="356"/>
    </row>
    <row r="34" spans="2:23" outlineLevel="1">
      <c r="B34" s="38"/>
      <c r="C34" s="91"/>
      <c r="D34" s="102"/>
      <c r="E34" s="103"/>
      <c r="F34" s="104"/>
      <c r="G34" s="353"/>
      <c r="H34" s="353"/>
      <c r="I34" s="353"/>
    </row>
    <row r="35" spans="2:23" outlineLevel="1">
      <c r="B35" s="38"/>
      <c r="C35" s="91"/>
      <c r="D35" s="102"/>
      <c r="E35" s="103"/>
      <c r="F35" s="104"/>
      <c r="G35" s="353"/>
      <c r="H35" s="353"/>
      <c r="I35" s="353"/>
    </row>
    <row r="36" spans="2:23">
      <c r="C36" s="105"/>
      <c r="D36" s="106"/>
      <c r="E36" s="106"/>
      <c r="F36" s="106"/>
      <c r="G36" s="106"/>
      <c r="H36" s="106"/>
      <c r="I36" s="106"/>
      <c r="J36" s="107"/>
      <c r="K36" s="107"/>
      <c r="L36" s="107"/>
      <c r="M36" s="107"/>
      <c r="N36" s="107"/>
      <c r="O36" s="107"/>
      <c r="P36" s="107"/>
      <c r="Q36" s="107"/>
      <c r="R36" s="107"/>
      <c r="S36" s="107"/>
      <c r="T36" s="107"/>
      <c r="U36" s="107"/>
      <c r="V36" s="107"/>
      <c r="W36" s="107"/>
    </row>
    <row r="39" spans="2:23">
      <c r="J39" s="107"/>
      <c r="K39" s="107"/>
      <c r="L39" s="107"/>
      <c r="M39" s="107"/>
      <c r="N39" s="107"/>
      <c r="O39" s="107"/>
      <c r="P39" s="107"/>
      <c r="Q39" s="107"/>
      <c r="R39" s="107"/>
      <c r="S39" s="107"/>
      <c r="T39" s="107"/>
      <c r="U39" s="107"/>
      <c r="V39" s="107"/>
      <c r="W39" s="107"/>
    </row>
    <row r="40" spans="2:23">
      <c r="L40" s="107"/>
      <c r="M40" s="107"/>
      <c r="N40" s="107"/>
      <c r="O40" s="107"/>
      <c r="P40" s="107"/>
      <c r="Q40" s="107"/>
      <c r="R40" s="107"/>
      <c r="S40" s="107"/>
      <c r="T40" s="107"/>
      <c r="U40" s="107"/>
      <c r="V40" s="107"/>
      <c r="W40" s="107"/>
    </row>
    <row r="41" spans="2:23">
      <c r="L41" s="107"/>
      <c r="M41" s="107"/>
      <c r="N41" s="107"/>
      <c r="O41" s="107"/>
      <c r="P41" s="107"/>
      <c r="Q41" s="107"/>
      <c r="R41" s="107"/>
      <c r="S41" s="107"/>
      <c r="T41" s="107"/>
      <c r="U41" s="107"/>
      <c r="V41" s="107"/>
      <c r="W41" s="107"/>
    </row>
    <row r="42" spans="2:23">
      <c r="J42" s="107"/>
      <c r="K42" s="107"/>
      <c r="L42" s="107"/>
      <c r="M42" s="107"/>
      <c r="N42" s="107"/>
      <c r="O42" s="107"/>
      <c r="P42" s="107"/>
      <c r="Q42" s="107"/>
      <c r="R42" s="107"/>
      <c r="S42" s="107"/>
      <c r="T42" s="107"/>
      <c r="U42" s="107"/>
      <c r="V42" s="107"/>
      <c r="W42" s="107"/>
    </row>
    <row r="43" spans="2:23">
      <c r="J43" s="107"/>
      <c r="K43" s="107"/>
      <c r="L43" s="107"/>
      <c r="M43" s="107"/>
      <c r="N43" s="107"/>
      <c r="O43" s="107"/>
      <c r="P43" s="107"/>
      <c r="Q43" s="107"/>
      <c r="R43" s="107"/>
      <c r="S43" s="107"/>
      <c r="T43" s="107"/>
      <c r="U43" s="107"/>
      <c r="V43" s="107"/>
      <c r="W43" s="107"/>
    </row>
    <row r="44" spans="2:23">
      <c r="J44" s="107"/>
      <c r="K44" s="107"/>
      <c r="L44" s="107"/>
      <c r="M44" s="107"/>
      <c r="N44" s="107"/>
      <c r="O44" s="107"/>
      <c r="P44" s="107"/>
      <c r="Q44" s="107"/>
      <c r="R44" s="107"/>
      <c r="S44" s="107"/>
      <c r="T44" s="107"/>
      <c r="U44" s="107"/>
      <c r="V44" s="107"/>
      <c r="W44" s="107"/>
    </row>
    <row r="45" spans="2:23">
      <c r="J45" s="107"/>
      <c r="K45" s="107"/>
      <c r="L45" s="107"/>
      <c r="M45" s="107"/>
      <c r="N45" s="107"/>
      <c r="O45" s="107"/>
      <c r="P45" s="107"/>
      <c r="Q45" s="107"/>
      <c r="R45" s="107"/>
      <c r="S45" s="107"/>
      <c r="T45" s="107"/>
      <c r="U45" s="107"/>
      <c r="V45" s="107"/>
      <c r="W45" s="107"/>
    </row>
    <row r="46" spans="2:23">
      <c r="J46" s="107"/>
      <c r="K46" s="107"/>
      <c r="L46" s="107"/>
      <c r="M46" s="107"/>
      <c r="N46" s="107"/>
      <c r="O46" s="107"/>
      <c r="P46" s="107"/>
      <c r="Q46" s="107"/>
      <c r="R46" s="107"/>
      <c r="S46" s="107"/>
      <c r="T46" s="107"/>
      <c r="U46" s="107"/>
      <c r="V46" s="107"/>
      <c r="W46" s="107"/>
    </row>
    <row r="47" spans="2:23">
      <c r="J47" s="107"/>
      <c r="K47" s="107"/>
      <c r="L47" s="107"/>
      <c r="M47" s="107"/>
      <c r="N47" s="107"/>
      <c r="O47" s="107"/>
      <c r="P47" s="107"/>
      <c r="Q47" s="107"/>
      <c r="R47" s="107"/>
      <c r="S47" s="107"/>
      <c r="T47" s="107"/>
      <c r="U47" s="107"/>
      <c r="V47" s="107"/>
      <c r="W47" s="107"/>
    </row>
    <row r="48" spans="2:23">
      <c r="J48" s="107"/>
      <c r="K48" s="107"/>
      <c r="L48" s="107"/>
      <c r="M48" s="107"/>
      <c r="N48" s="107"/>
      <c r="O48" s="107"/>
      <c r="P48" s="107"/>
      <c r="Q48" s="107"/>
      <c r="R48" s="107"/>
      <c r="S48" s="107"/>
      <c r="T48" s="107"/>
      <c r="U48" s="107"/>
      <c r="V48" s="107"/>
      <c r="W48" s="107"/>
    </row>
    <row r="49" spans="10:23">
      <c r="J49" s="107"/>
      <c r="K49" s="107"/>
      <c r="L49" s="107"/>
      <c r="M49" s="107"/>
      <c r="N49" s="107"/>
      <c r="O49" s="107"/>
      <c r="P49" s="107"/>
      <c r="Q49" s="107"/>
      <c r="R49" s="107"/>
      <c r="S49" s="107"/>
      <c r="T49" s="107"/>
      <c r="U49" s="107"/>
      <c r="V49" s="107"/>
      <c r="W49" s="107"/>
    </row>
    <row r="50" spans="10:23">
      <c r="J50" s="107"/>
      <c r="K50" s="107"/>
      <c r="L50" s="107"/>
      <c r="M50" s="107"/>
      <c r="N50" s="107"/>
      <c r="O50" s="107"/>
      <c r="P50" s="107"/>
      <c r="Q50" s="107"/>
      <c r="R50" s="107"/>
      <c r="S50" s="107"/>
      <c r="T50" s="107"/>
      <c r="U50" s="107"/>
      <c r="V50" s="107"/>
      <c r="W50" s="107"/>
    </row>
    <row r="51" spans="10:23">
      <c r="J51" s="107"/>
      <c r="K51" s="107"/>
      <c r="L51" s="107"/>
      <c r="M51" s="107"/>
      <c r="N51" s="107"/>
      <c r="O51" s="107"/>
      <c r="P51" s="107"/>
      <c r="Q51" s="107"/>
      <c r="R51" s="107"/>
      <c r="S51" s="107"/>
      <c r="T51" s="107"/>
      <c r="U51" s="107"/>
      <c r="V51" s="107"/>
      <c r="W51" s="107"/>
    </row>
    <row r="52" spans="10:23">
      <c r="J52" s="107"/>
      <c r="K52" s="107"/>
      <c r="L52" s="107"/>
      <c r="M52" s="107"/>
      <c r="N52" s="107"/>
      <c r="O52" s="107"/>
      <c r="P52" s="108"/>
      <c r="Q52" s="108"/>
      <c r="R52" s="107"/>
      <c r="S52" s="107"/>
      <c r="T52" s="107"/>
      <c r="U52" s="107"/>
      <c r="V52" s="107"/>
      <c r="W52" s="107"/>
    </row>
    <row r="53" spans="10:23">
      <c r="J53" s="107"/>
      <c r="K53" s="107"/>
      <c r="L53" s="107"/>
      <c r="M53" s="107"/>
      <c r="N53" s="107"/>
      <c r="O53" s="107"/>
      <c r="P53" s="108"/>
      <c r="Q53" s="108"/>
      <c r="R53" s="107"/>
      <c r="S53" s="107"/>
      <c r="T53" s="107"/>
      <c r="U53" s="107"/>
      <c r="V53" s="107"/>
      <c r="W53" s="107"/>
    </row>
  </sheetData>
  <mergeCells count="14">
    <mergeCell ref="B2:I2"/>
    <mergeCell ref="D3:D21"/>
    <mergeCell ref="E3:I3"/>
    <mergeCell ref="E4:I11"/>
    <mergeCell ref="E12:I12"/>
    <mergeCell ref="E16:I16"/>
    <mergeCell ref="B19:C20"/>
    <mergeCell ref="E17:I18"/>
    <mergeCell ref="E13:I15"/>
    <mergeCell ref="G34:I34"/>
    <mergeCell ref="G35:I35"/>
    <mergeCell ref="B21:C21"/>
    <mergeCell ref="E21:I21"/>
    <mergeCell ref="G33:I33"/>
  </mergeCells>
  <phoneticPr fontId="23" type="noConversion"/>
  <conditionalFormatting sqref="J2:J21 J23:J35 J54:J1048576">
    <cfRule type="cellIs" dxfId="2" priority="3" operator="greaterThan">
      <formula>56</formula>
    </cfRule>
  </conditionalFormatting>
  <conditionalFormatting sqref="J2:K5 J6 J7:K35 J54:K1048576">
    <cfRule type="cellIs" dxfId="1" priority="1" operator="lessThan">
      <formula>0</formula>
    </cfRule>
  </conditionalFormatting>
  <conditionalFormatting sqref="K22:K32">
    <cfRule type="cellIs" dxfId="0" priority="2" operator="greaterThan">
      <formula>56</formula>
    </cfRule>
  </conditionalFormatting>
  <pageMargins left="0.25" right="0.25" top="0.75" bottom="0.75" header="0.3" footer="0.3"/>
  <pageSetup paperSize="9" scale="35"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2024-12-27T13:38:45Z</cp:lastPrinted>
  <dcterms:created xsi:type="dcterms:W3CDTF">2015-06-05T18:19:34Z</dcterms:created>
  <dcterms:modified xsi:type="dcterms:W3CDTF">2025-01-24T13:58:49Z</dcterms:modified>
</cp:coreProperties>
</file>